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 codeName="{DD97A8EA-9A9A-E61F-A557-7D5A7D7259CE}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y Drive\Gambling\"/>
    </mc:Choice>
  </mc:AlternateContent>
  <xr:revisionPtr revIDLastSave="0" documentId="13_ncr:1_{C95BBDC8-F9F4-4DCF-94D6-CF278E526421}" xr6:coauthVersionLast="47" xr6:coauthVersionMax="47" xr10:uidLastSave="{00000000-0000-0000-0000-000000000000}"/>
  <bookViews>
    <workbookView xWindow="-28920" yWindow="-120" windowWidth="29040" windowHeight="15720" tabRatio="862" activeTab="5" xr2:uid="{00000000-000D-0000-FFFF-FFFF00000000}"/>
  </bookViews>
  <sheets>
    <sheet name="5 Double Streets" sheetId="36" r:id="rId1"/>
    <sheet name="9 Streets" sheetId="4" r:id="rId2"/>
    <sheet name="1 to 1 Bets" sheetId="37" r:id="rId3"/>
    <sheet name="2 DOZ" sheetId="38" r:id="rId4"/>
    <sheet name="FIBONACCI" sheetId="43" r:id="rId5"/>
    <sheet name="5DS HOLE FINDER" sheetId="45" r:id="rId6"/>
  </sheets>
  <definedNames>
    <definedName name="statu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" i="37" l="1"/>
  <c r="M5" i="37"/>
  <c r="M6" i="37"/>
  <c r="M7" i="37"/>
  <c r="M8" i="37"/>
  <c r="M9" i="37"/>
  <c r="M10" i="37"/>
  <c r="M11" i="37"/>
  <c r="M12" i="37"/>
  <c r="M13" i="37"/>
  <c r="M14" i="37"/>
  <c r="M15" i="37"/>
  <c r="M16" i="37"/>
  <c r="M17" i="37"/>
  <c r="M18" i="37"/>
  <c r="M19" i="37"/>
  <c r="M20" i="37"/>
  <c r="M21" i="37"/>
  <c r="M22" i="37"/>
  <c r="M3" i="37"/>
  <c r="E4" i="37"/>
  <c r="E5" i="37"/>
  <c r="E6" i="37"/>
  <c r="E7" i="37"/>
  <c r="E8" i="37"/>
  <c r="E9" i="37"/>
  <c r="E10" i="37"/>
  <c r="E11" i="37"/>
  <c r="E12" i="37"/>
  <c r="E13" i="37"/>
  <c r="E14" i="37"/>
  <c r="E15" i="37"/>
  <c r="E16" i="37"/>
  <c r="E17" i="37"/>
  <c r="E18" i="37"/>
  <c r="E19" i="37"/>
  <c r="E20" i="37"/>
  <c r="E21" i="37"/>
  <c r="E22" i="37"/>
  <c r="E3" i="37"/>
  <c r="A26" i="38" l="1"/>
  <c r="A27" i="38" s="1"/>
  <c r="A28" i="38" s="1"/>
  <c r="A29" i="38" s="1"/>
  <c r="A30" i="38" s="1"/>
  <c r="A31" i="38" s="1"/>
  <c r="A32" i="38" s="1"/>
  <c r="A33" i="38" s="1"/>
  <c r="A34" i="38" s="1"/>
  <c r="A35" i="38" s="1"/>
  <c r="D25" i="38"/>
  <c r="C3" i="37"/>
  <c r="B3" i="37" s="1"/>
  <c r="D3" i="38"/>
  <c r="D4" i="38" s="1"/>
  <c r="D5" i="38" l="1"/>
  <c r="C4" i="38"/>
  <c r="D26" i="38"/>
  <c r="C26" i="38" s="1"/>
  <c r="C25" i="38"/>
  <c r="E25" i="38" s="1"/>
  <c r="C2" i="45"/>
  <c r="B4" i="45"/>
  <c r="C4" i="45"/>
  <c r="C5" i="45" s="1"/>
  <c r="C6" i="45" s="1"/>
  <c r="C7" i="45" s="1"/>
  <c r="C8" i="45" s="1"/>
  <c r="C9" i="45" s="1"/>
  <c r="C10" i="45" s="1"/>
  <c r="C11" i="45" s="1"/>
  <c r="C12" i="45" s="1"/>
  <c r="C13" i="45" s="1"/>
  <c r="C14" i="45" s="1"/>
  <c r="C15" i="45" s="1"/>
  <c r="C16" i="45" s="1"/>
  <c r="C17" i="45" s="1"/>
  <c r="C18" i="45" s="1"/>
  <c r="C19" i="45" s="1"/>
  <c r="C20" i="45" s="1"/>
  <c r="C21" i="45" s="1"/>
  <c r="C22" i="45" s="1"/>
  <c r="C23" i="45" s="1"/>
  <c r="C24" i="45" s="1"/>
  <c r="C25" i="45" s="1"/>
  <c r="C26" i="45" s="1"/>
  <c r="C27" i="45" s="1"/>
  <c r="C28" i="45" s="1"/>
  <c r="C29" i="45" s="1"/>
  <c r="C30" i="45" s="1"/>
  <c r="C31" i="45" s="1"/>
  <c r="C32" i="45" s="1"/>
  <c r="C33" i="45" s="1"/>
  <c r="C34" i="45" s="1"/>
  <c r="C35" i="45" s="1"/>
  <c r="C36" i="45" s="1"/>
  <c r="C37" i="45" s="1"/>
  <c r="C38" i="45" s="1"/>
  <c r="C39" i="45" s="1"/>
  <c r="B5" i="43"/>
  <c r="C5" i="43" s="1"/>
  <c r="C3" i="43"/>
  <c r="D3" i="43" s="1"/>
  <c r="C4" i="43"/>
  <c r="E3" i="36"/>
  <c r="E3" i="4"/>
  <c r="K3" i="37"/>
  <c r="K4" i="37" s="1"/>
  <c r="K5" i="37" s="1"/>
  <c r="K6" i="37" s="1"/>
  <c r="K7" i="37" s="1"/>
  <c r="K8" i="37" s="1"/>
  <c r="K9" i="37" s="1"/>
  <c r="K10" i="37" s="1"/>
  <c r="K11" i="37" s="1"/>
  <c r="K12" i="37" s="1"/>
  <c r="K13" i="37" s="1"/>
  <c r="K14" i="37" s="1"/>
  <c r="K15" i="37" s="1"/>
  <c r="K16" i="37" s="1"/>
  <c r="K17" i="37" s="1"/>
  <c r="K18" i="37" s="1"/>
  <c r="K19" i="37" s="1"/>
  <c r="K20" i="37" s="1"/>
  <c r="K21" i="37" s="1"/>
  <c r="K22" i="37" s="1"/>
  <c r="I4" i="37"/>
  <c r="I5" i="37" s="1"/>
  <c r="I6" i="37" s="1"/>
  <c r="I7" i="37" s="1"/>
  <c r="I8" i="37" s="1"/>
  <c r="I9" i="37" s="1"/>
  <c r="I10" i="37" s="1"/>
  <c r="I11" i="37" s="1"/>
  <c r="I12" i="37" s="1"/>
  <c r="I13" i="37" s="1"/>
  <c r="I14" i="37" s="1"/>
  <c r="I15" i="37" s="1"/>
  <c r="I16" i="37" s="1"/>
  <c r="I17" i="37" s="1"/>
  <c r="I18" i="37" s="1"/>
  <c r="I19" i="37" s="1"/>
  <c r="I21" i="37" s="1"/>
  <c r="I22" i="37" s="1"/>
  <c r="D6" i="38" l="1"/>
  <c r="C5" i="38"/>
  <c r="D27" i="38"/>
  <c r="C27" i="38" s="1"/>
  <c r="F25" i="38"/>
  <c r="C40" i="45"/>
  <c r="C41" i="45" s="1"/>
  <c r="C42" i="45" s="1"/>
  <c r="C43" i="45" s="1"/>
  <c r="D4" i="45"/>
  <c r="E4" i="45" s="1"/>
  <c r="B5" i="45"/>
  <c r="D5" i="45" s="1"/>
  <c r="E5" i="45" s="1"/>
  <c r="D4" i="43"/>
  <c r="D5" i="43" s="1"/>
  <c r="B6" i="43"/>
  <c r="J3" i="37"/>
  <c r="J4" i="37" s="1"/>
  <c r="J5" i="37" s="1"/>
  <c r="J6" i="37" s="1"/>
  <c r="J7" i="37" s="1"/>
  <c r="J8" i="37" s="1"/>
  <c r="J9" i="37" s="1"/>
  <c r="J10" i="37" s="1"/>
  <c r="J11" i="37" s="1"/>
  <c r="J12" i="37" s="1"/>
  <c r="J13" i="37" s="1"/>
  <c r="J14" i="37" s="1"/>
  <c r="J15" i="37" s="1"/>
  <c r="J16" i="37" s="1"/>
  <c r="J17" i="37" s="1"/>
  <c r="J18" i="37" s="1"/>
  <c r="J19" i="37" s="1"/>
  <c r="J20" i="37" s="1"/>
  <c r="J21" i="37" s="1"/>
  <c r="J22" i="37" s="1"/>
  <c r="D7" i="38" l="1"/>
  <c r="C6" i="38"/>
  <c r="D28" i="38"/>
  <c r="C28" i="38" s="1"/>
  <c r="F26" i="38"/>
  <c r="E26" i="38"/>
  <c r="E27" i="38" s="1"/>
  <c r="L3" i="37"/>
  <c r="L4" i="37" s="1"/>
  <c r="L5" i="37" s="1"/>
  <c r="L6" i="37" s="1"/>
  <c r="L7" i="37" s="1"/>
  <c r="L8" i="37" s="1"/>
  <c r="L9" i="37" s="1"/>
  <c r="L10" i="37" s="1"/>
  <c r="L11" i="37" s="1"/>
  <c r="L12" i="37" s="1"/>
  <c r="L13" i="37" s="1"/>
  <c r="L14" i="37" s="1"/>
  <c r="L15" i="37" s="1"/>
  <c r="L16" i="37" s="1"/>
  <c r="L17" i="37" s="1"/>
  <c r="L18" i="37" s="1"/>
  <c r="L19" i="37" s="1"/>
  <c r="L20" i="37" s="1"/>
  <c r="L21" i="37" s="1"/>
  <c r="L22" i="37" s="1"/>
  <c r="B6" i="45"/>
  <c r="D6" i="45" s="1"/>
  <c r="F4" i="45"/>
  <c r="F5" i="45"/>
  <c r="C6" i="43"/>
  <c r="D6" i="43" s="1"/>
  <c r="B7" i="43"/>
  <c r="D8" i="38" l="1"/>
  <c r="C7" i="38"/>
  <c r="D29" i="38"/>
  <c r="C29" i="38" s="1"/>
  <c r="E28" i="38"/>
  <c r="F27" i="38"/>
  <c r="G5" i="45"/>
  <c r="H5" i="45" s="1"/>
  <c r="G4" i="45"/>
  <c r="H4" i="45" s="1"/>
  <c r="B7" i="45"/>
  <c r="B8" i="45" s="1"/>
  <c r="E6" i="45"/>
  <c r="F6" i="45" s="1"/>
  <c r="C7" i="43"/>
  <c r="D7" i="43" s="1"/>
  <c r="B8" i="43"/>
  <c r="D9" i="38" l="1"/>
  <c r="C8" i="38"/>
  <c r="D30" i="38"/>
  <c r="C30" i="38" s="1"/>
  <c r="F28" i="38"/>
  <c r="D7" i="45"/>
  <c r="E7" i="45" s="1"/>
  <c r="F7" i="45" s="1"/>
  <c r="G6" i="45"/>
  <c r="H6" i="45" s="1"/>
  <c r="B9" i="45"/>
  <c r="D8" i="45"/>
  <c r="C8" i="43"/>
  <c r="D8" i="43" s="1"/>
  <c r="B9" i="43"/>
  <c r="D10" i="38" l="1"/>
  <c r="C9" i="38"/>
  <c r="D31" i="38"/>
  <c r="C31" i="38" s="1"/>
  <c r="F29" i="38"/>
  <c r="E29" i="38"/>
  <c r="E30" i="38" s="1"/>
  <c r="E8" i="45"/>
  <c r="F8" i="45" s="1"/>
  <c r="D9" i="45"/>
  <c r="B10" i="45"/>
  <c r="G7" i="45"/>
  <c r="H7" i="45" s="1"/>
  <c r="C9" i="43"/>
  <c r="D9" i="43" s="1"/>
  <c r="B10" i="43"/>
  <c r="D11" i="38" l="1"/>
  <c r="C10" i="38"/>
  <c r="D32" i="38"/>
  <c r="C32" i="38" s="1"/>
  <c r="F30" i="38"/>
  <c r="G8" i="45"/>
  <c r="H8" i="45" s="1"/>
  <c r="B11" i="45"/>
  <c r="D10" i="45"/>
  <c r="E9" i="45"/>
  <c r="F9" i="45" s="1"/>
  <c r="C10" i="43"/>
  <c r="D10" i="43" s="1"/>
  <c r="B11" i="43"/>
  <c r="D12" i="38" l="1"/>
  <c r="C11" i="38"/>
  <c r="D33" i="38"/>
  <c r="C33" i="38" s="1"/>
  <c r="F31" i="38"/>
  <c r="E31" i="38"/>
  <c r="E10" i="45"/>
  <c r="F10" i="45" s="1"/>
  <c r="D11" i="45"/>
  <c r="B12" i="45"/>
  <c r="G9" i="45"/>
  <c r="H9" i="45" s="1"/>
  <c r="C11" i="43"/>
  <c r="D11" i="43" s="1"/>
  <c r="B12" i="43"/>
  <c r="D13" i="38" l="1"/>
  <c r="C13" i="38" s="1"/>
  <c r="C12" i="38"/>
  <c r="E32" i="38"/>
  <c r="E33" i="38" s="1"/>
  <c r="D34" i="38"/>
  <c r="C34" i="38" s="1"/>
  <c r="F32" i="38"/>
  <c r="D12" i="45"/>
  <c r="B13" i="45"/>
  <c r="E11" i="45"/>
  <c r="F11" i="45" s="1"/>
  <c r="G10" i="45"/>
  <c r="C12" i="43"/>
  <c r="D12" i="43" s="1"/>
  <c r="B13" i="43"/>
  <c r="D35" i="38" l="1"/>
  <c r="C35" i="38" s="1"/>
  <c r="F33" i="38"/>
  <c r="E34" i="38"/>
  <c r="H10" i="45"/>
  <c r="E12" i="45"/>
  <c r="F12" i="45" s="1"/>
  <c r="G12" i="45" s="1"/>
  <c r="H12" i="45" s="1"/>
  <c r="G11" i="45"/>
  <c r="H11" i="45" s="1"/>
  <c r="D13" i="45"/>
  <c r="B14" i="45"/>
  <c r="C13" i="43"/>
  <c r="D13" i="43" s="1"/>
  <c r="B14" i="43"/>
  <c r="B15" i="43" s="1"/>
  <c r="F35" i="38" l="1"/>
  <c r="F34" i="38"/>
  <c r="D14" i="45"/>
  <c r="B15" i="45"/>
  <c r="E13" i="45"/>
  <c r="F13" i="45" s="1"/>
  <c r="G13" i="45" s="1"/>
  <c r="H13" i="45" s="1"/>
  <c r="C15" i="43"/>
  <c r="C14" i="43"/>
  <c r="D14" i="43" s="1"/>
  <c r="B16" i="43"/>
  <c r="E35" i="38" l="1"/>
  <c r="B16" i="45"/>
  <c r="D15" i="45"/>
  <c r="E14" i="45"/>
  <c r="F14" i="45" s="1"/>
  <c r="G14" i="45" s="1"/>
  <c r="H14" i="45" s="1"/>
  <c r="D15" i="43"/>
  <c r="C16" i="43"/>
  <c r="B17" i="43"/>
  <c r="D16" i="43" l="1"/>
  <c r="E15" i="45"/>
  <c r="F15" i="45" s="1"/>
  <c r="G15" i="45" s="1"/>
  <c r="H15" i="45" s="1"/>
  <c r="D16" i="45"/>
  <c r="B17" i="45"/>
  <c r="C17" i="43"/>
  <c r="B18" i="43"/>
  <c r="D17" i="43" l="1"/>
  <c r="B18" i="45"/>
  <c r="D17" i="45"/>
  <c r="E16" i="45"/>
  <c r="F16" i="45" s="1"/>
  <c r="G16" i="45" s="1"/>
  <c r="H16" i="45" s="1"/>
  <c r="C18" i="43"/>
  <c r="B19" i="43"/>
  <c r="C19" i="43" s="1"/>
  <c r="D18" i="43" l="1"/>
  <c r="D19" i="43" s="1"/>
  <c r="E17" i="45"/>
  <c r="F17" i="45" s="1"/>
  <c r="G17" i="45" s="1"/>
  <c r="H17" i="45" s="1"/>
  <c r="D18" i="45"/>
  <c r="B19" i="45"/>
  <c r="B20" i="43"/>
  <c r="B20" i="45" l="1"/>
  <c r="D19" i="45"/>
  <c r="E18" i="45"/>
  <c r="F18" i="45" s="1"/>
  <c r="G18" i="45" s="1"/>
  <c r="H18" i="45" s="1"/>
  <c r="B21" i="43"/>
  <c r="B22" i="43"/>
  <c r="C20" i="43"/>
  <c r="D20" i="43" s="1"/>
  <c r="E19" i="45" l="1"/>
  <c r="F19" i="45" s="1"/>
  <c r="G19" i="45" s="1"/>
  <c r="H19" i="45" s="1"/>
  <c r="D20" i="45"/>
  <c r="B21" i="45"/>
  <c r="C22" i="43"/>
  <c r="C21" i="43"/>
  <c r="D21" i="43" s="1"/>
  <c r="B23" i="43"/>
  <c r="D21" i="45" l="1"/>
  <c r="B22" i="45"/>
  <c r="E20" i="45"/>
  <c r="F20" i="45" s="1"/>
  <c r="G20" i="45" s="1"/>
  <c r="H20" i="45" s="1"/>
  <c r="C23" i="43"/>
  <c r="D22" i="43"/>
  <c r="B24" i="43"/>
  <c r="C24" i="43" s="1"/>
  <c r="D22" i="45" l="1"/>
  <c r="B23" i="45"/>
  <c r="E21" i="45"/>
  <c r="F21" i="45" s="1"/>
  <c r="G21" i="45" s="1"/>
  <c r="H21" i="45" s="1"/>
  <c r="D23" i="43"/>
  <c r="D24" i="43" s="1"/>
  <c r="B25" i="43"/>
  <c r="D23" i="45" l="1"/>
  <c r="B24" i="45"/>
  <c r="E22" i="45"/>
  <c r="F22" i="45" s="1"/>
  <c r="G22" i="45" s="1"/>
  <c r="H22" i="45" s="1"/>
  <c r="B26" i="43"/>
  <c r="B27" i="43" s="1"/>
  <c r="C25" i="43"/>
  <c r="D25" i="43" s="1"/>
  <c r="B25" i="45" l="1"/>
  <c r="D24" i="45"/>
  <c r="E23" i="45"/>
  <c r="F23" i="45" s="1"/>
  <c r="G23" i="45" s="1"/>
  <c r="H23" i="45" s="1"/>
  <c r="C27" i="43"/>
  <c r="C26" i="43"/>
  <c r="D26" i="43" s="1"/>
  <c r="B28" i="43"/>
  <c r="E24" i="45" l="1"/>
  <c r="F24" i="45" s="1"/>
  <c r="G24" i="45" s="1"/>
  <c r="H24" i="45" s="1"/>
  <c r="D25" i="45"/>
  <c r="B26" i="45"/>
  <c r="C28" i="43"/>
  <c r="B29" i="43"/>
  <c r="B30" i="43" s="1"/>
  <c r="D27" i="43"/>
  <c r="B27" i="45" l="1"/>
  <c r="D26" i="45"/>
  <c r="E25" i="45"/>
  <c r="F25" i="45" s="1"/>
  <c r="G25" i="45" s="1"/>
  <c r="H25" i="45" s="1"/>
  <c r="C30" i="43"/>
  <c r="C29" i="43"/>
  <c r="B31" i="43"/>
  <c r="C31" i="43" s="1"/>
  <c r="D28" i="43"/>
  <c r="E26" i="45" l="1"/>
  <c r="F26" i="45" s="1"/>
  <c r="G26" i="45" s="1"/>
  <c r="H26" i="45" s="1"/>
  <c r="D27" i="45"/>
  <c r="B28" i="45"/>
  <c r="D29" i="43"/>
  <c r="D30" i="43" s="1"/>
  <c r="D31" i="43" s="1"/>
  <c r="B32" i="43"/>
  <c r="C32" i="43" s="1"/>
  <c r="D28" i="45" l="1"/>
  <c r="B29" i="45"/>
  <c r="E27" i="45"/>
  <c r="F27" i="45" s="1"/>
  <c r="G27" i="45" s="1"/>
  <c r="H27" i="45" s="1"/>
  <c r="D32" i="43"/>
  <c r="D29" i="45" l="1"/>
  <c r="B30" i="45"/>
  <c r="E28" i="45"/>
  <c r="F28" i="45" s="1"/>
  <c r="G28" i="45" s="1"/>
  <c r="H28" i="45" s="1"/>
  <c r="D30" i="45" l="1"/>
  <c r="B31" i="45"/>
  <c r="E29" i="45"/>
  <c r="F29" i="45" s="1"/>
  <c r="G29" i="45" s="1"/>
  <c r="H29" i="45" s="1"/>
  <c r="B32" i="45" l="1"/>
  <c r="D31" i="45"/>
  <c r="E30" i="45"/>
  <c r="F30" i="45" s="1"/>
  <c r="G30" i="45" s="1"/>
  <c r="H30" i="45" s="1"/>
  <c r="E31" i="45" l="1"/>
  <c r="F31" i="45" s="1"/>
  <c r="D32" i="45"/>
  <c r="B33" i="45"/>
  <c r="G31" i="45" l="1"/>
  <c r="H31" i="45" s="1"/>
  <c r="B34" i="45"/>
  <c r="D33" i="45"/>
  <c r="E32" i="45"/>
  <c r="F32" i="45" s="1"/>
  <c r="G32" i="45" s="1"/>
  <c r="H32" i="45" s="1"/>
  <c r="E33" i="45" l="1"/>
  <c r="F33" i="45" s="1"/>
  <c r="G33" i="45" s="1"/>
  <c r="H33" i="45" s="1"/>
  <c r="D34" i="45"/>
  <c r="B35" i="45"/>
  <c r="B36" i="45" s="1"/>
  <c r="D35" i="45" l="1"/>
  <c r="E34" i="45"/>
  <c r="F34" i="45" s="1"/>
  <c r="G34" i="45" s="1"/>
  <c r="H34" i="45" s="1"/>
  <c r="E35" i="45" l="1"/>
  <c r="F35" i="45" s="1"/>
  <c r="G35" i="45" s="1"/>
  <c r="H35" i="45" s="1"/>
  <c r="D36" i="45"/>
  <c r="B37" i="45"/>
  <c r="B38" i="45" s="1"/>
  <c r="D37" i="45" l="1"/>
  <c r="E36" i="45"/>
  <c r="F36" i="45" s="1"/>
  <c r="G36" i="45" s="1"/>
  <c r="H36" i="45" s="1"/>
  <c r="D38" i="45" l="1"/>
  <c r="B39" i="45"/>
  <c r="E37" i="45"/>
  <c r="F37" i="45" s="1"/>
  <c r="G37" i="45" s="1"/>
  <c r="H37" i="45" s="1"/>
  <c r="D14" i="38"/>
  <c r="D15" i="38" s="1"/>
  <c r="D16" i="38" s="1"/>
  <c r="D17" i="38" s="1"/>
  <c r="D18" i="38" s="1"/>
  <c r="D19" i="38" s="1"/>
  <c r="D20" i="38" s="1"/>
  <c r="D21" i="38" s="1"/>
  <c r="A4" i="38"/>
  <c r="A5" i="38" s="1"/>
  <c r="A6" i="38" s="1"/>
  <c r="A7" i="38" s="1"/>
  <c r="A8" i="38" s="1"/>
  <c r="A9" i="38" s="1"/>
  <c r="A10" i="38" s="1"/>
  <c r="C3" i="38"/>
  <c r="C18" i="37"/>
  <c r="C19" i="37" s="1"/>
  <c r="C20" i="37" s="1"/>
  <c r="C21" i="37" s="1"/>
  <c r="C22" i="37" s="1"/>
  <c r="C4" i="37"/>
  <c r="C5" i="37" s="1"/>
  <c r="C6" i="37" s="1"/>
  <c r="C7" i="37" s="1"/>
  <c r="C8" i="37" s="1"/>
  <c r="C9" i="37" s="1"/>
  <c r="C10" i="37" s="1"/>
  <c r="C11" i="37" s="1"/>
  <c r="C12" i="37" s="1"/>
  <c r="C13" i="37" s="1"/>
  <c r="C14" i="37" s="1"/>
  <c r="C15" i="37" s="1"/>
  <c r="C16" i="37" s="1"/>
  <c r="A4" i="37"/>
  <c r="A5" i="37" s="1"/>
  <c r="A6" i="37" s="1"/>
  <c r="A7" i="37" s="1"/>
  <c r="A8" i="37" s="1"/>
  <c r="A9" i="37" s="1"/>
  <c r="A10" i="37" s="1"/>
  <c r="A11" i="37" s="1"/>
  <c r="A12" i="37" s="1"/>
  <c r="A13" i="37" s="1"/>
  <c r="A14" i="37" s="1"/>
  <c r="A15" i="37" s="1"/>
  <c r="A16" i="37" s="1"/>
  <c r="A17" i="37" s="1"/>
  <c r="A18" i="37" s="1"/>
  <c r="A19" i="37" s="1"/>
  <c r="A20" i="37" s="1"/>
  <c r="A21" i="37" s="1"/>
  <c r="A22" i="37" s="1"/>
  <c r="B4" i="36"/>
  <c r="B5" i="36" s="1"/>
  <c r="B6" i="36" s="1"/>
  <c r="B7" i="36" s="1"/>
  <c r="D3" i="36"/>
  <c r="D4" i="36" s="1"/>
  <c r="D5" i="36" s="1"/>
  <c r="D6" i="36" s="1"/>
  <c r="D7" i="36" s="1"/>
  <c r="D8" i="36" s="1"/>
  <c r="D9" i="36" s="1"/>
  <c r="D10" i="36" s="1"/>
  <c r="D11" i="36" s="1"/>
  <c r="D12" i="36" s="1"/>
  <c r="D13" i="36" s="1"/>
  <c r="D14" i="36" s="1"/>
  <c r="D15" i="36" s="1"/>
  <c r="D16" i="36" s="1"/>
  <c r="A11" i="38" l="1"/>
  <c r="A12" i="38" s="1"/>
  <c r="A13" i="38" s="1"/>
  <c r="A14" i="38" s="1"/>
  <c r="A15" i="38" s="1"/>
  <c r="A16" i="38" s="1"/>
  <c r="A17" i="38" s="1"/>
  <c r="A18" i="38" s="1"/>
  <c r="A19" i="38" s="1"/>
  <c r="A20" i="38" s="1"/>
  <c r="A21" i="38" s="1"/>
  <c r="E3" i="38"/>
  <c r="F3" i="38"/>
  <c r="D3" i="37"/>
  <c r="B4" i="37"/>
  <c r="B5" i="37" s="1"/>
  <c r="B6" i="37" s="1"/>
  <c r="B7" i="37" s="1"/>
  <c r="B8" i="37" s="1"/>
  <c r="B9" i="37" s="1"/>
  <c r="B10" i="37" s="1"/>
  <c r="B11" i="37" s="1"/>
  <c r="B12" i="37" s="1"/>
  <c r="B13" i="37" s="1"/>
  <c r="B14" i="37" s="1"/>
  <c r="B15" i="37" s="1"/>
  <c r="B16" i="37" s="1"/>
  <c r="B17" i="37" s="1"/>
  <c r="B18" i="37" s="1"/>
  <c r="B19" i="37" s="1"/>
  <c r="B20" i="37" s="1"/>
  <c r="B21" i="37" s="1"/>
  <c r="B22" i="37" s="1"/>
  <c r="D39" i="45"/>
  <c r="B40" i="45"/>
  <c r="E38" i="45"/>
  <c r="F38" i="45" s="1"/>
  <c r="B8" i="36"/>
  <c r="B9" i="36" s="1"/>
  <c r="B10" i="36" s="1"/>
  <c r="B11" i="36" s="1"/>
  <c r="B12" i="36" s="1"/>
  <c r="B13" i="36" s="1"/>
  <c r="B14" i="36" s="1"/>
  <c r="B15" i="36" s="1"/>
  <c r="B16" i="36" s="1"/>
  <c r="F3" i="36"/>
  <c r="G3" i="36"/>
  <c r="G38" i="45" l="1"/>
  <c r="H38" i="45" s="1"/>
  <c r="F4" i="38"/>
  <c r="B41" i="45"/>
  <c r="D40" i="45"/>
  <c r="E39" i="45"/>
  <c r="F39" i="45" s="1"/>
  <c r="G39" i="45" s="1"/>
  <c r="H39" i="45" s="1"/>
  <c r="G4" i="36"/>
  <c r="D4" i="37"/>
  <c r="D5" i="37" s="1"/>
  <c r="E4" i="38"/>
  <c r="G5" i="36"/>
  <c r="F4" i="36"/>
  <c r="E5" i="38" l="1"/>
  <c r="F5" i="38"/>
  <c r="E40" i="45"/>
  <c r="F40" i="45" s="1"/>
  <c r="G40" i="45" s="1"/>
  <c r="H40" i="45" s="1"/>
  <c r="D41" i="45"/>
  <c r="B42" i="45"/>
  <c r="F5" i="36"/>
  <c r="D6" i="37"/>
  <c r="G6" i="36"/>
  <c r="F6" i="38" l="1"/>
  <c r="E6" i="38"/>
  <c r="B43" i="45"/>
  <c r="D42" i="45"/>
  <c r="E41" i="45"/>
  <c r="F41" i="45" s="1"/>
  <c r="G41" i="45" s="1"/>
  <c r="H41" i="45" s="1"/>
  <c r="D7" i="37"/>
  <c r="D8" i="37" s="1"/>
  <c r="G7" i="36"/>
  <c r="F6" i="36"/>
  <c r="D43" i="45" l="1"/>
  <c r="E43" i="45" s="1"/>
  <c r="F43" i="45" s="1"/>
  <c r="E7" i="38"/>
  <c r="F7" i="38"/>
  <c r="E42" i="45"/>
  <c r="F42" i="45" s="1"/>
  <c r="G42" i="45" s="1"/>
  <c r="H42" i="45" s="1"/>
  <c r="F7" i="36"/>
  <c r="G8" i="36"/>
  <c r="F8" i="38" l="1"/>
  <c r="E8" i="38"/>
  <c r="G43" i="45"/>
  <c r="H43" i="45" s="1"/>
  <c r="D9" i="37"/>
  <c r="D10" i="37" s="1"/>
  <c r="G9" i="36"/>
  <c r="F8" i="36"/>
  <c r="F9" i="36" s="1"/>
  <c r="E9" i="38" l="1"/>
  <c r="F9" i="38"/>
  <c r="G10" i="36"/>
  <c r="F10" i="38" l="1"/>
  <c r="E10" i="38"/>
  <c r="D11" i="37"/>
  <c r="D12" i="37" s="1"/>
  <c r="G11" i="36"/>
  <c r="F10" i="36"/>
  <c r="F11" i="36" s="1"/>
  <c r="E11" i="38" l="1"/>
  <c r="F11" i="38"/>
  <c r="G12" i="36"/>
  <c r="F12" i="38" l="1"/>
  <c r="E12" i="38"/>
  <c r="D13" i="37"/>
  <c r="G13" i="36"/>
  <c r="F12" i="36"/>
  <c r="E13" i="38" l="1"/>
  <c r="C14" i="38"/>
  <c r="F13" i="38"/>
  <c r="D14" i="37"/>
  <c r="G14" i="36"/>
  <c r="F13" i="36"/>
  <c r="F14" i="36" s="1"/>
  <c r="C15" i="38" l="1"/>
  <c r="F14" i="38"/>
  <c r="E14" i="38"/>
  <c r="D15" i="37"/>
  <c r="D16" i="37" s="1"/>
  <c r="G15" i="36"/>
  <c r="E15" i="38" l="1"/>
  <c r="C16" i="38"/>
  <c r="F15" i="38"/>
  <c r="G16" i="36"/>
  <c r="F15" i="36"/>
  <c r="C17" i="38" l="1"/>
  <c r="F16" i="38"/>
  <c r="E16" i="38"/>
  <c r="D17" i="37"/>
  <c r="D18" i="37" s="1"/>
  <c r="F16" i="36"/>
  <c r="E17" i="38" l="1"/>
  <c r="C18" i="38"/>
  <c r="F17" i="38"/>
  <c r="C19" i="38" l="1"/>
  <c r="F18" i="38"/>
  <c r="E18" i="38"/>
  <c r="D19" i="37"/>
  <c r="E19" i="38" l="1"/>
  <c r="C20" i="38"/>
  <c r="F19" i="38"/>
  <c r="D20" i="37"/>
  <c r="C21" i="38" l="1"/>
  <c r="F21" i="38" s="1"/>
  <c r="F20" i="38"/>
  <c r="E20" i="38"/>
  <c r="D21" i="37"/>
  <c r="D22" i="37" s="1"/>
  <c r="E4" i="4"/>
  <c r="E21" i="38" l="1"/>
  <c r="G4" i="4" l="1"/>
  <c r="B4" i="4"/>
  <c r="B5" i="4" s="1"/>
  <c r="B6" i="4" s="1"/>
  <c r="B7" i="4" s="1"/>
  <c r="B8" i="4" s="1"/>
  <c r="B9" i="4" s="1"/>
  <c r="G3" i="4"/>
  <c r="D3" i="4"/>
  <c r="D4" i="4" s="1"/>
  <c r="D5" i="4" s="1"/>
  <c r="D6" i="4" s="1"/>
  <c r="D7" i="4" s="1"/>
  <c r="D8" i="4" s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B10" i="4" l="1"/>
  <c r="B11" i="4" s="1"/>
  <c r="F3" i="4"/>
  <c r="F4" i="4" s="1"/>
  <c r="F5" i="4" s="1"/>
  <c r="E5" i="4"/>
  <c r="B12" i="4" l="1"/>
  <c r="B13" i="4" s="1"/>
  <c r="B14" i="4" s="1"/>
  <c r="B15" i="4" s="1"/>
  <c r="B16" i="4" s="1"/>
  <c r="B17" i="4" s="1"/>
  <c r="B18" i="4" s="1"/>
  <c r="B19" i="4" s="1"/>
  <c r="B20" i="4" s="1"/>
  <c r="B21" i="4" s="1"/>
  <c r="F6" i="4"/>
  <c r="E6" i="4"/>
  <c r="G5" i="4"/>
  <c r="F7" i="4" l="1"/>
  <c r="E7" i="4"/>
  <c r="G6" i="4"/>
  <c r="F8" i="4" l="1"/>
  <c r="G7" i="4"/>
  <c r="E8" i="4"/>
  <c r="F9" i="4" l="1"/>
  <c r="G8" i="4"/>
  <c r="E9" i="4"/>
  <c r="F10" i="4" l="1"/>
  <c r="E10" i="4"/>
  <c r="G9" i="4"/>
  <c r="E11" i="4" l="1"/>
  <c r="G10" i="4"/>
  <c r="F11" i="4"/>
  <c r="F12" i="4" s="1"/>
  <c r="F13" i="4" s="1"/>
  <c r="F14" i="4" s="1"/>
  <c r="F15" i="4" s="1"/>
  <c r="F16" i="4" s="1"/>
  <c r="F17" i="4" s="1"/>
  <c r="F18" i="4" s="1"/>
  <c r="F19" i="4" s="1"/>
  <c r="F20" i="4" s="1"/>
  <c r="F21" i="4" s="1"/>
  <c r="G11" i="4" l="1"/>
  <c r="E12" i="4"/>
  <c r="G12" i="4" l="1"/>
  <c r="E13" i="4"/>
  <c r="E14" i="4" l="1"/>
  <c r="G13" i="4"/>
  <c r="E15" i="4" l="1"/>
  <c r="G14" i="4"/>
  <c r="G15" i="4" l="1"/>
  <c r="E16" i="4"/>
  <c r="G16" i="4" l="1"/>
  <c r="E17" i="4"/>
  <c r="G17" i="4" l="1"/>
  <c r="E18" i="4"/>
  <c r="G18" i="4" l="1"/>
  <c r="E19" i="4"/>
  <c r="G19" i="4" l="1"/>
  <c r="E20" i="4"/>
  <c r="G20" i="4" l="1"/>
  <c r="E21" i="4"/>
  <c r="G21" i="4" l="1"/>
</calcChain>
</file>

<file path=xl/sharedStrings.xml><?xml version="1.0" encoding="utf-8"?>
<sst xmlns="http://schemas.openxmlformats.org/spreadsheetml/2006/main" count="91" uniqueCount="47">
  <si>
    <t>Profit</t>
  </si>
  <si>
    <t>Unit</t>
  </si>
  <si>
    <t>Total Bet</t>
  </si>
  <si>
    <t>Cumulative Loss</t>
  </si>
  <si>
    <t>9 Streets</t>
  </si>
  <si>
    <t>Progressions</t>
  </si>
  <si>
    <t>OUTSIDE 1:1 BETS</t>
  </si>
  <si>
    <t>Progression</t>
  </si>
  <si>
    <t>5 DS</t>
  </si>
  <si>
    <t>Bet Size</t>
  </si>
  <si>
    <t>Cumulative</t>
  </si>
  <si>
    <t>2 DOZEN/COLUMN BETS</t>
  </si>
  <si>
    <t>FIBONACCI</t>
  </si>
  <si>
    <t>Base Unit</t>
  </si>
  <si>
    <t>Single 
Number (0)</t>
  </si>
  <si>
    <t>Double Street 
(aka Line bet)</t>
  </si>
  <si>
    <t>Reference
(Do not edit)</t>
  </si>
  <si>
    <t>5 DOUBLE STREET HOLE FINDER</t>
  </si>
  <si>
    <t>Super Martingale 1:1 (DOUBLE + 1 BASE UNIT)</t>
  </si>
  <si>
    <t>UNIT SIZE</t>
  </si>
  <si>
    <t>MULTIPLIER</t>
  </si>
  <si>
    <t># UNITS</t>
  </si>
  <si>
    <t>hide these 2 columns</t>
  </si>
  <si>
    <t>HIDE</t>
  </si>
  <si>
    <t>CUSTOM MULTIPLIER (ONLY IF NOT USING GLOBAL MULTIPLIER)</t>
  </si>
  <si>
    <t>This places 5 bets, each the unit size. So a unit of $1 = $5 total bet</t>
  </si>
  <si>
    <t>The profit = 1 unit for each progression. So if you lose the 1st, the second progression is $3 units if 3x mulitplier, total bet $15. Profit would be $3 FOR THAT BET ONLY.</t>
  </si>
  <si>
    <t>We will want to let the user decide how many progression rows they want to see</t>
  </si>
  <si>
    <t>This places 9 bets, each the unit size. So a unit of $1 = $9 total bet</t>
  </si>
  <si>
    <t>The profit = 3 units for each progression. So if you lose the 1st, the second progression is $2 units if 2x mulitplier, total bet $18. Profit would be $6 FOR THAT BET ONLY.</t>
  </si>
  <si>
    <t>these are 2 separate strategies. One is a basic multiplier, the other is double + the original base unit.</t>
  </si>
  <si>
    <t>These both just place a single bet. So $1 unit = $1 total bet. Your profit is equal to the bet size.</t>
  </si>
  <si>
    <t>THIS PLACES 1 UNIT ON EACH OF ANY 2 DOZENS. SO, 1 UNIT = 2 UNIT TOTAL BET. A WIN = 1 UNIT</t>
  </si>
  <si>
    <t>CUSTOM MULT</t>
  </si>
  <si>
    <t>THIS IS A SET PROGRESSION TYPE. THIS WILL NOT</t>
  </si>
  <si>
    <t>HAVE CUSTOM MULTIPLIER OR NEED THE GLOBAL MULTIPLIER</t>
  </si>
  <si>
    <t>SO THOSE OPTIONS SHOULD BE GREYED OUT ON.</t>
  </si>
  <si>
    <t>THE PROGRESSION ON THIS IS: PREVIOUS 2 UNIT SIZES ADDED TOGETHER.</t>
  </si>
  <si>
    <t>PROFIT COLUMN CAN BE GREYED OUT, AS THEY CAN USE DIFFERENT</t>
  </si>
  <si>
    <t xml:space="preserve">STRATEGIES. THIS IS JUST A PROGRESSION MULTIPLIER TYPE, NOT A </t>
  </si>
  <si>
    <t>STRATEGY IN ITSELF.</t>
  </si>
  <si>
    <t>THE PROGRESSION ON THIS IS A SET MULTIPLIER</t>
  </si>
  <si>
    <t>THIS MUST HAVE 40 PROGRESSIONS ROWS, AS SHOWN.</t>
  </si>
  <si>
    <t>You will need to add the SINGLE NUMBER AND DOUBLE STREET COLUMNS FOR THIS ONE</t>
  </si>
  <si>
    <t xml:space="preserve">YOU CAN LOOK AT THE FORMULA IN THE EXCEL FIELDS TO SEE THE BASIC MULTIPLIER FOR </t>
  </si>
  <si>
    <t>EACH PROGRESSION, AND THEN THEY ARE ROUNDED OFF.</t>
  </si>
  <si>
    <t>IF YOU NEED HELP WITH THIS ONE, LET ME KNOW.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</si>
</sst>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7" fontId="0" fillId="0" borderId="1" xfId="1" applyNumberFormat="1" applyFont="1" applyBorder="1" applyAlignment="1">
      <alignment horizontal="center"/>
    </xf>
    <xf numFmtId="7" fontId="0" fillId="0" borderId="1" xfId="1" applyNumberFormat="1" applyFont="1" applyFill="1" applyBorder="1" applyAlignment="1">
      <alignment horizontal="center"/>
    </xf>
    <xf numFmtId="39" fontId="0" fillId="0" borderId="0" xfId="1" applyNumberFormat="1" applyFont="1" applyBorder="1" applyAlignment="1">
      <alignment horizontal="center"/>
    </xf>
    <xf numFmtId="39" fontId="0" fillId="0" borderId="0" xfId="1" applyNumberFormat="1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7" fontId="0" fillId="3" borderId="1" xfId="1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1" xfId="1" applyNumberFormat="1" applyFont="1" applyFill="1" applyBorder="1" applyAlignment="1">
      <alignment horizontal="center"/>
    </xf>
    <xf numFmtId="7" fontId="7" fillId="0" borderId="1" xfId="1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164" fontId="1" fillId="0" borderId="1" xfId="0" applyNumberFormat="1" applyFont="1" applyBorder="1" applyAlignment="1" applyProtection="1">
      <alignment horizontal="center"/>
      <protection locked="0"/>
    </xf>
    <xf numFmtId="164" fontId="1" fillId="5" borderId="1" xfId="0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43" fontId="9" fillId="5" borderId="1" xfId="2" applyFont="1" applyFill="1" applyBorder="1"/>
    <xf numFmtId="0" fontId="10" fillId="0" borderId="0" xfId="0" applyFont="1"/>
    <xf numFmtId="0" fontId="9" fillId="2" borderId="1" xfId="0" applyFont="1" applyFill="1" applyBorder="1" applyAlignment="1">
      <alignment horizontal="center" wrapText="1"/>
    </xf>
    <xf numFmtId="165" fontId="9" fillId="8" borderId="1" xfId="2" applyNumberFormat="1" applyFont="1" applyFill="1" applyBorder="1" applyAlignment="1">
      <alignment horizontal="center" wrapText="1"/>
    </xf>
    <xf numFmtId="43" fontId="10" fillId="0" borderId="0" xfId="2" applyFont="1" applyAlignment="1">
      <alignment horizontal="center"/>
    </xf>
    <xf numFmtId="43" fontId="10" fillId="0" borderId="0" xfId="2" applyFont="1" applyBorder="1" applyAlignment="1">
      <alignment horizontal="center"/>
    </xf>
    <xf numFmtId="43" fontId="10" fillId="0" borderId="0" xfId="2" applyFont="1" applyBorder="1"/>
    <xf numFmtId="0" fontId="10" fillId="8" borderId="1" xfId="0" applyFont="1" applyFill="1" applyBorder="1" applyAlignment="1">
      <alignment horizontal="right" wrapText="1"/>
    </xf>
    <xf numFmtId="0" fontId="9" fillId="0" borderId="1" xfId="0" applyFont="1" applyBorder="1" applyAlignment="1">
      <alignment horizontal="center"/>
    </xf>
    <xf numFmtId="43" fontId="9" fillId="0" borderId="1" xfId="2" applyFont="1" applyFill="1" applyBorder="1" applyAlignment="1">
      <alignment horizontal="center"/>
    </xf>
    <xf numFmtId="43" fontId="10" fillId="8" borderId="1" xfId="2" applyFont="1" applyFill="1" applyBorder="1"/>
    <xf numFmtId="0" fontId="10" fillId="0" borderId="1" xfId="0" applyFont="1" applyBorder="1" applyAlignment="1">
      <alignment horizontal="center"/>
    </xf>
    <xf numFmtId="7" fontId="10" fillId="0" borderId="1" xfId="2" applyNumberFormat="1" applyFont="1" applyFill="1" applyBorder="1" applyAlignment="1">
      <alignment horizontal="center"/>
    </xf>
    <xf numFmtId="7" fontId="10" fillId="0" borderId="1" xfId="2" applyNumberFormat="1" applyFont="1" applyFill="1" applyBorder="1"/>
    <xf numFmtId="43" fontId="10" fillId="2" borderId="1" xfId="2" applyFont="1" applyFill="1" applyBorder="1"/>
    <xf numFmtId="0" fontId="10" fillId="0" borderId="0" xfId="0" applyFont="1" applyAlignment="1">
      <alignment horizontal="center"/>
    </xf>
    <xf numFmtId="43" fontId="10" fillId="0" borderId="1" xfId="2" applyFont="1" applyFill="1" applyBorder="1" applyAlignment="1">
      <alignment horizontal="center"/>
    </xf>
    <xf numFmtId="43" fontId="9" fillId="0" borderId="1" xfId="2" applyFont="1" applyFill="1" applyBorder="1" applyAlignment="1">
      <alignment horizontal="center" wrapText="1"/>
    </xf>
    <xf numFmtId="7" fontId="2" fillId="0" borderId="1" xfId="1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6" fontId="10" fillId="0" borderId="0" xfId="0" applyNumberFormat="1" applyFont="1" applyAlignment="1">
      <alignment horizontal="center"/>
    </xf>
    <xf numFmtId="0" fontId="0" fillId="0" borderId="8" xfId="0" applyBorder="1"/>
    <xf numFmtId="0" fontId="6" fillId="10" borderId="0" xfId="0" applyFont="1" applyFill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0" fontId="3" fillId="11" borderId="4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9" xfId="0" applyFont="1" applyFill="1" applyBorder="1" applyAlignment="1">
      <alignment horizontal="center"/>
    </xf>
    <xf numFmtId="43" fontId="9" fillId="2" borderId="6" xfId="2" applyFont="1" applyFill="1" applyBorder="1" applyAlignment="1">
      <alignment horizontal="center"/>
    </xf>
    <xf numFmtId="43" fontId="9" fillId="2" borderId="5" xfId="2" applyFont="1" applyFill="1" applyBorder="1" applyAlignment="1">
      <alignment horizontal="center"/>
    </xf>
    <xf numFmtId="0" fontId="6" fillId="11" borderId="2" xfId="0" applyFont="1" applyFill="1" applyBorder="1" applyAlignment="1">
      <alignment horizontal="center"/>
    </xf>
    <xf numFmtId="0" fontId="6" fillId="11" borderId="3" xfId="0" applyFont="1" applyFill="1" applyBorder="1" applyAlignment="1">
      <alignment horizontal="center"/>
    </xf>
    <xf numFmtId="0" fontId="6" fillId="10" borderId="0" xfId="0" applyFont="1" applyFill="1" applyAlignment="1">
      <alignment horizontal="center"/>
    </xf>
    <xf numFmtId="0" fontId="8" fillId="12" borderId="5" xfId="0" applyFont="1" applyFill="1" applyBorder="1" applyAlignment="1">
      <alignment horizontal="center"/>
    </xf>
    <xf numFmtId="0" fontId="6" fillId="9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8" fillId="12" borderId="7" xfId="0" applyFont="1" applyFill="1" applyBorder="1" applyAlignment="1">
      <alignment horizontal="center"/>
    </xf>
    <xf numFmtId="0" fontId="1" fillId="0" borderId="0" xfId="0" applyFont="1" applyAlignment="1">
      <alignment vertical="top"/>
    </xf>
    <xf numFmtId="0" fontId="0" fillId="0" borderId="1" xfId="0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0" fillId="2" borderId="0" xfId="0" applyFill="1"/>
    <xf numFmtId="0" fontId="1" fillId="2" borderId="0" xfId="0" applyFont="1" applyFill="1"/>
  </cellXfs>
  <cellStyles count="3">
    <cellStyle name="Comma" xfId="2" builtinId="3"/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06/relationships/vbaProject" Target="vbaProject.bin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8181-FB43-4915-9A50-354C79AA2BE5}">
  <sheetPr codeName="Sheet1">
    <tabColor rgb="FFFFC000"/>
  </sheetPr>
  <dimension ref="B1:R23"/>
  <sheetViews>
    <sheetView zoomScale="90" zoomScaleNormal="90" workbookViewId="0">
      <selection activeCell="E2" sqref="E1:E1048576"/>
    </sheetView>
  </sheetViews>
  <sheetFormatPr defaultRowHeight="15" x14ac:dyDescent="0.25"/>
  <cols>
    <col min="1" max="1" width="3.42578125" customWidth="1"/>
    <col min="2" max="2" width="12.28515625" bestFit="1" customWidth="1"/>
    <col min="3" max="3" width="59" bestFit="1" customWidth="1"/>
    <col min="4" max="4" width="12" bestFit="1" customWidth="1"/>
    <col min="5" max="5" width="9.140625" hidden="1" customWidth="1"/>
    <col min="6" max="6" width="15.42578125" bestFit="1" customWidth="1"/>
    <col min="7" max="7" width="12.5703125" bestFit="1" customWidth="1"/>
    <col min="8" max="8" width="18.7109375" customWidth="1"/>
    <col min="9" max="9" width="6" bestFit="1" customWidth="1"/>
  </cols>
  <sheetData>
    <row r="1" spans="2:9" ht="21" x14ac:dyDescent="0.35">
      <c r="B1" s="47" t="s">
        <v>8</v>
      </c>
      <c r="C1" s="48"/>
      <c r="D1" s="48"/>
      <c r="E1" s="48"/>
      <c r="F1" s="48"/>
      <c r="G1" s="48"/>
      <c r="H1" s="12" t="s">
        <v>19</v>
      </c>
      <c r="I1" s="20">
        <v>1</v>
      </c>
    </row>
    <row r="2" spans="2:9" x14ac:dyDescent="0.25">
      <c r="B2" s="4" t="s">
        <v>5</v>
      </c>
      <c r="C2" s="4" t="s">
        <v>24</v>
      </c>
      <c r="D2" s="4" t="s">
        <v>2</v>
      </c>
      <c r="E2" s="4" t="s">
        <v>1</v>
      </c>
      <c r="F2" s="4" t="s">
        <v>3</v>
      </c>
      <c r="G2" s="3" t="s">
        <v>0</v>
      </c>
      <c r="H2" s="3" t="s">
        <v>20</v>
      </c>
      <c r="I2" s="3">
        <v>3</v>
      </c>
    </row>
    <row r="3" spans="2:9" x14ac:dyDescent="0.25">
      <c r="B3" s="2">
        <v>1</v>
      </c>
      <c r="C3" s="2"/>
      <c r="D3" s="14">
        <f>E3*5</f>
        <v>5</v>
      </c>
      <c r="E3" s="19">
        <f>I1</f>
        <v>1</v>
      </c>
      <c r="F3" s="10">
        <f>D3</f>
        <v>5</v>
      </c>
      <c r="G3" s="18">
        <f>+D3/5</f>
        <v>1</v>
      </c>
    </row>
    <row r="4" spans="2:9" x14ac:dyDescent="0.25">
      <c r="B4" s="2">
        <f>+B3+1</f>
        <v>2</v>
      </c>
      <c r="C4" s="2">
        <v>6</v>
      </c>
      <c r="D4" s="14">
        <f>+D3*$I$2</f>
        <v>15</v>
      </c>
      <c r="E4" s="17"/>
      <c r="F4" s="10">
        <f>+F3+D4</f>
        <v>20</v>
      </c>
      <c r="G4" s="18">
        <f t="shared" ref="G4:G16" si="0">+D4/5</f>
        <v>3</v>
      </c>
    </row>
    <row r="5" spans="2:9" x14ac:dyDescent="0.25">
      <c r="B5" s="2">
        <f t="shared" ref="B5:B16" si="1">+B4+1</f>
        <v>3</v>
      </c>
      <c r="C5" s="2">
        <v>7</v>
      </c>
      <c r="D5" s="14">
        <f t="shared" ref="D5:D16" si="2">+D4*$I$2</f>
        <v>45</v>
      </c>
      <c r="E5" s="17"/>
      <c r="F5" s="10">
        <f t="shared" ref="F5:F11" si="3">+F4+D5</f>
        <v>65</v>
      </c>
      <c r="G5" s="18">
        <f t="shared" si="0"/>
        <v>9</v>
      </c>
    </row>
    <row r="6" spans="2:9" x14ac:dyDescent="0.25">
      <c r="B6" s="2">
        <f t="shared" si="1"/>
        <v>4</v>
      </c>
      <c r="C6" s="2">
        <v>3</v>
      </c>
      <c r="D6" s="14">
        <f t="shared" si="2"/>
        <v>135</v>
      </c>
      <c r="E6" s="17"/>
      <c r="F6" s="10">
        <f t="shared" si="3"/>
        <v>200</v>
      </c>
      <c r="G6" s="18">
        <f t="shared" si="0"/>
        <v>27</v>
      </c>
    </row>
    <row r="7" spans="2:9" x14ac:dyDescent="0.25">
      <c r="B7" s="2">
        <f t="shared" si="1"/>
        <v>5</v>
      </c>
      <c r="C7" s="2">
        <v>3</v>
      </c>
      <c r="D7" s="14">
        <f t="shared" si="2"/>
        <v>405</v>
      </c>
      <c r="E7" s="17"/>
      <c r="F7" s="10">
        <f t="shared" si="3"/>
        <v>605</v>
      </c>
      <c r="G7" s="18">
        <f t="shared" si="0"/>
        <v>81</v>
      </c>
    </row>
    <row r="8" spans="2:9" x14ac:dyDescent="0.25">
      <c r="B8" s="2">
        <f>+B7+1</f>
        <v>6</v>
      </c>
      <c r="C8" s="2">
        <v>4</v>
      </c>
      <c r="D8" s="14">
        <f t="shared" si="2"/>
        <v>1215</v>
      </c>
      <c r="E8" s="17"/>
      <c r="F8" s="10">
        <f t="shared" si="3"/>
        <v>1820</v>
      </c>
      <c r="G8" s="18">
        <f t="shared" si="0"/>
        <v>243</v>
      </c>
    </row>
    <row r="9" spans="2:9" x14ac:dyDescent="0.25">
      <c r="B9" s="2">
        <f t="shared" si="1"/>
        <v>7</v>
      </c>
      <c r="C9" s="2">
        <v>4</v>
      </c>
      <c r="D9" s="14">
        <f t="shared" si="2"/>
        <v>3645</v>
      </c>
      <c r="E9" s="17"/>
      <c r="F9" s="10">
        <f t="shared" si="3"/>
        <v>5465</v>
      </c>
      <c r="G9" s="18">
        <f t="shared" si="0"/>
        <v>729</v>
      </c>
    </row>
    <row r="10" spans="2:9" x14ac:dyDescent="0.25">
      <c r="B10" s="2">
        <f t="shared" si="1"/>
        <v>8</v>
      </c>
      <c r="C10" s="2">
        <v>4</v>
      </c>
      <c r="D10" s="14">
        <f t="shared" si="2"/>
        <v>10935</v>
      </c>
      <c r="E10" s="17"/>
      <c r="F10" s="10">
        <f t="shared" si="3"/>
        <v>16400</v>
      </c>
      <c r="G10" s="18">
        <f t="shared" si="0"/>
        <v>2187</v>
      </c>
    </row>
    <row r="11" spans="2:9" x14ac:dyDescent="0.25">
      <c r="B11" s="2">
        <f t="shared" si="1"/>
        <v>9</v>
      </c>
      <c r="C11" s="2">
        <v>4</v>
      </c>
      <c r="D11" s="14">
        <f t="shared" si="2"/>
        <v>32805</v>
      </c>
      <c r="E11" s="17"/>
      <c r="F11" s="10">
        <f t="shared" si="3"/>
        <v>49205</v>
      </c>
      <c r="G11" s="18">
        <f t="shared" si="0"/>
        <v>6561</v>
      </c>
    </row>
    <row r="12" spans="2:9" x14ac:dyDescent="0.25">
      <c r="B12" s="2">
        <f t="shared" si="1"/>
        <v>10</v>
      </c>
      <c r="C12" s="2">
        <v>7</v>
      </c>
      <c r="D12" s="14">
        <f t="shared" si="2"/>
        <v>98415</v>
      </c>
      <c r="E12" s="17"/>
      <c r="F12" s="10">
        <f>+F11+D12</f>
        <v>147620</v>
      </c>
      <c r="G12" s="18">
        <f t="shared" si="0"/>
        <v>19683</v>
      </c>
    </row>
    <row r="13" spans="2:9" hidden="1" x14ac:dyDescent="0.25">
      <c r="B13" s="2">
        <f t="shared" si="1"/>
        <v>11</v>
      </c>
      <c r="C13" s="2"/>
      <c r="D13" s="14">
        <f t="shared" si="2"/>
        <v>295245</v>
      </c>
      <c r="E13" s="17"/>
      <c r="F13" s="10">
        <f>+F12+D13</f>
        <v>442865</v>
      </c>
      <c r="G13" s="18">
        <f t="shared" si="0"/>
        <v>59049</v>
      </c>
    </row>
    <row r="14" spans="2:9" hidden="1" x14ac:dyDescent="0.25">
      <c r="B14" s="2">
        <f t="shared" si="1"/>
        <v>12</v>
      </c>
      <c r="C14" s="2"/>
      <c r="D14" s="14">
        <f t="shared" si="2"/>
        <v>885735</v>
      </c>
      <c r="E14" s="17"/>
      <c r="F14" s="10">
        <f>+F13+D14</f>
        <v>1328600</v>
      </c>
      <c r="G14" s="18">
        <f t="shared" si="0"/>
        <v>177147</v>
      </c>
    </row>
    <row r="15" spans="2:9" hidden="1" x14ac:dyDescent="0.25">
      <c r="B15" s="2">
        <f t="shared" si="1"/>
        <v>13</v>
      </c>
      <c r="C15" s="2"/>
      <c r="D15" s="14">
        <f t="shared" si="2"/>
        <v>2657205</v>
      </c>
      <c r="E15" s="17"/>
      <c r="F15" s="10">
        <f>+F14+D15</f>
        <v>3985805</v>
      </c>
      <c r="G15" s="18">
        <f t="shared" si="0"/>
        <v>531441</v>
      </c>
    </row>
    <row r="16" spans="2:9" hidden="1" x14ac:dyDescent="0.25">
      <c r="B16" s="2">
        <f t="shared" si="1"/>
        <v>14</v>
      </c>
      <c r="C16" s="2"/>
      <c r="D16" s="14">
        <f t="shared" si="2"/>
        <v>7971615</v>
      </c>
      <c r="E16" s="17"/>
      <c r="F16" s="10">
        <f>+F15+D16</f>
        <v>11957420</v>
      </c>
      <c r="G16" s="18">
        <f t="shared" si="0"/>
        <v>1594323</v>
      </c>
    </row>
    <row r="17" spans="2:18" hidden="1" x14ac:dyDescent="0.25"/>
    <row r="18" spans="2:18" hidden="1" x14ac:dyDescent="0.25"/>
    <row r="19" spans="2:18" hidden="1" x14ac:dyDescent="0.25"/>
    <row r="20" spans="2:18" x14ac:dyDescent="0.25">
      <c r="C20" s="64" t="s">
        <v>27</v>
      </c>
    </row>
    <row r="22" spans="2:18" x14ac:dyDescent="0.25">
      <c r="B22" s="62"/>
      <c r="C22" s="62" t="s">
        <v>25</v>
      </c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</row>
    <row r="23" spans="2:18" ht="45" x14ac:dyDescent="0.25">
      <c r="C23" s="63" t="s">
        <v>26</v>
      </c>
    </row>
  </sheetData>
  <mergeCells count="1">
    <mergeCell ref="B1:G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9" tint="-0.499984740745262"/>
  </sheetPr>
  <dimension ref="A1:J207"/>
  <sheetViews>
    <sheetView zoomScaleNormal="100" zoomScaleSheetLayoutView="90" workbookViewId="0">
      <selection activeCell="F29" sqref="F29"/>
    </sheetView>
  </sheetViews>
  <sheetFormatPr defaultRowHeight="15" x14ac:dyDescent="0.25"/>
  <cols>
    <col min="1" max="1" width="5.28515625" customWidth="1"/>
    <col min="2" max="2" width="12.5703125" style="1" customWidth="1"/>
    <col min="3" max="3" width="14.5703125" style="1" bestFit="1" customWidth="1"/>
    <col min="4" max="4" width="18.140625" style="1" bestFit="1" customWidth="1"/>
    <col min="5" max="5" width="10.140625" style="1" hidden="1" customWidth="1"/>
    <col min="6" max="6" width="18.140625" style="1" bestFit="1" customWidth="1"/>
    <col min="7" max="7" width="15.7109375" style="1" bestFit="1" customWidth="1"/>
    <col min="8" max="8" width="11.85546875" style="1" customWidth="1"/>
    <col min="9" max="9" width="9.140625" style="1"/>
  </cols>
  <sheetData>
    <row r="1" spans="2:9" ht="21" x14ac:dyDescent="0.35">
      <c r="B1" s="56" t="s">
        <v>4</v>
      </c>
      <c r="C1" s="57"/>
      <c r="D1" s="57"/>
      <c r="E1" s="57"/>
      <c r="F1" s="57"/>
      <c r="G1" s="57"/>
      <c r="H1" s="12" t="s">
        <v>19</v>
      </c>
      <c r="I1" s="20">
        <v>0.1</v>
      </c>
    </row>
    <row r="2" spans="2:9" x14ac:dyDescent="0.25">
      <c r="B2" s="4" t="s">
        <v>5</v>
      </c>
      <c r="C2" s="4" t="s">
        <v>33</v>
      </c>
      <c r="D2" s="4" t="s">
        <v>2</v>
      </c>
      <c r="E2" s="4" t="s">
        <v>1</v>
      </c>
      <c r="F2" s="4" t="s">
        <v>3</v>
      </c>
      <c r="G2" s="4" t="s">
        <v>0</v>
      </c>
      <c r="H2" s="3" t="s">
        <v>20</v>
      </c>
      <c r="I2" s="3">
        <v>2</v>
      </c>
    </row>
    <row r="3" spans="2:9" x14ac:dyDescent="0.25">
      <c r="B3" s="2">
        <v>1</v>
      </c>
      <c r="C3" s="2"/>
      <c r="D3" s="14">
        <f>+E3*9</f>
        <v>0.9</v>
      </c>
      <c r="E3" s="19">
        <f>I1</f>
        <v>0.1</v>
      </c>
      <c r="F3" s="10">
        <f>D3</f>
        <v>0.9</v>
      </c>
      <c r="G3" s="14">
        <f>+E3*3</f>
        <v>0.30000000000000004</v>
      </c>
      <c r="H3" s="8"/>
    </row>
    <row r="4" spans="2:9" x14ac:dyDescent="0.25">
      <c r="B4" s="2">
        <f>+B3+1</f>
        <v>2</v>
      </c>
      <c r="C4" s="2"/>
      <c r="D4" s="14">
        <f>+D3*$I$2</f>
        <v>1.8</v>
      </c>
      <c r="E4" s="17">
        <f>+E3*2</f>
        <v>0.2</v>
      </c>
      <c r="F4" s="10">
        <f>+F3+D4</f>
        <v>2.7</v>
      </c>
      <c r="G4" s="14">
        <f t="shared" ref="G4:G11" si="0">+E4*3</f>
        <v>0.60000000000000009</v>
      </c>
      <c r="H4" s="8"/>
    </row>
    <row r="5" spans="2:9" x14ac:dyDescent="0.25">
      <c r="B5" s="2">
        <f t="shared" ref="B5:B21" si="1">+B4+1</f>
        <v>3</v>
      </c>
      <c r="C5" s="2"/>
      <c r="D5" s="14">
        <f t="shared" ref="D5:D21" si="2">+D4*$I$2</f>
        <v>3.6</v>
      </c>
      <c r="E5" s="17">
        <f t="shared" ref="E5:E12" si="3">+E4*2</f>
        <v>0.4</v>
      </c>
      <c r="F5" s="10">
        <f t="shared" ref="F5:F11" si="4">+F4+D5</f>
        <v>6.3000000000000007</v>
      </c>
      <c r="G5" s="14">
        <f t="shared" si="0"/>
        <v>1.2000000000000002</v>
      </c>
      <c r="H5" s="8"/>
    </row>
    <row r="6" spans="2:9" x14ac:dyDescent="0.25">
      <c r="B6" s="2">
        <f t="shared" si="1"/>
        <v>4</v>
      </c>
      <c r="C6" s="2"/>
      <c r="D6" s="14">
        <f t="shared" si="2"/>
        <v>7.2</v>
      </c>
      <c r="E6" s="17">
        <f t="shared" si="3"/>
        <v>0.8</v>
      </c>
      <c r="F6" s="10">
        <f t="shared" si="4"/>
        <v>13.5</v>
      </c>
      <c r="G6" s="14">
        <f t="shared" si="0"/>
        <v>2.4000000000000004</v>
      </c>
      <c r="H6" s="8"/>
    </row>
    <row r="7" spans="2:9" x14ac:dyDescent="0.25">
      <c r="B7" s="2">
        <f t="shared" si="1"/>
        <v>5</v>
      </c>
      <c r="C7" s="2"/>
      <c r="D7" s="14">
        <f t="shared" si="2"/>
        <v>14.4</v>
      </c>
      <c r="E7" s="17">
        <f t="shared" si="3"/>
        <v>1.6</v>
      </c>
      <c r="F7" s="10">
        <f t="shared" si="4"/>
        <v>27.9</v>
      </c>
      <c r="G7" s="14">
        <f t="shared" si="0"/>
        <v>4.8000000000000007</v>
      </c>
      <c r="H7" s="8"/>
    </row>
    <row r="8" spans="2:9" x14ac:dyDescent="0.25">
      <c r="B8" s="2">
        <f t="shared" si="1"/>
        <v>6</v>
      </c>
      <c r="C8" s="2"/>
      <c r="D8" s="14">
        <f t="shared" si="2"/>
        <v>28.8</v>
      </c>
      <c r="E8" s="17">
        <f t="shared" si="3"/>
        <v>3.2</v>
      </c>
      <c r="F8" s="10">
        <f t="shared" si="4"/>
        <v>56.7</v>
      </c>
      <c r="G8" s="15">
        <f t="shared" si="0"/>
        <v>9.6000000000000014</v>
      </c>
      <c r="H8" s="9"/>
    </row>
    <row r="9" spans="2:9" x14ac:dyDescent="0.25">
      <c r="B9" s="2">
        <f t="shared" si="1"/>
        <v>7</v>
      </c>
      <c r="C9" s="2"/>
      <c r="D9" s="14">
        <f t="shared" si="2"/>
        <v>57.6</v>
      </c>
      <c r="E9" s="17">
        <f t="shared" si="3"/>
        <v>6.4</v>
      </c>
      <c r="F9" s="10">
        <f t="shared" si="4"/>
        <v>114.30000000000001</v>
      </c>
      <c r="G9" s="14">
        <f t="shared" si="0"/>
        <v>19.200000000000003</v>
      </c>
      <c r="H9" s="8"/>
    </row>
    <row r="10" spans="2:9" x14ac:dyDescent="0.25">
      <c r="B10" s="2">
        <f t="shared" si="1"/>
        <v>8</v>
      </c>
      <c r="C10" s="2"/>
      <c r="D10" s="14">
        <f t="shared" si="2"/>
        <v>115.2</v>
      </c>
      <c r="E10" s="17">
        <f t="shared" si="3"/>
        <v>12.8</v>
      </c>
      <c r="F10" s="10">
        <f t="shared" si="4"/>
        <v>229.5</v>
      </c>
      <c r="G10" s="14">
        <f t="shared" si="0"/>
        <v>38.400000000000006</v>
      </c>
      <c r="H10" s="8"/>
    </row>
    <row r="11" spans="2:9" x14ac:dyDescent="0.25">
      <c r="B11" s="2">
        <f>+B10+1</f>
        <v>9</v>
      </c>
      <c r="C11" s="2"/>
      <c r="D11" s="14">
        <f t="shared" si="2"/>
        <v>230.4</v>
      </c>
      <c r="E11" s="17">
        <f t="shared" si="3"/>
        <v>25.6</v>
      </c>
      <c r="F11" s="10">
        <f t="shared" si="4"/>
        <v>459.9</v>
      </c>
      <c r="G11" s="14">
        <f t="shared" si="0"/>
        <v>76.800000000000011</v>
      </c>
      <c r="H11" s="8"/>
    </row>
    <row r="12" spans="2:9" x14ac:dyDescent="0.25">
      <c r="B12" s="13">
        <f>+B11+1</f>
        <v>10</v>
      </c>
      <c r="C12" s="13"/>
      <c r="D12" s="14">
        <f t="shared" si="2"/>
        <v>460.8</v>
      </c>
      <c r="E12" s="17">
        <f t="shared" si="3"/>
        <v>51.2</v>
      </c>
      <c r="F12" s="10">
        <f t="shared" ref="F12:F17" si="5">+F11+D12</f>
        <v>920.7</v>
      </c>
      <c r="G12" s="14">
        <f t="shared" ref="G12:G17" si="6">+E12*3</f>
        <v>153.60000000000002</v>
      </c>
    </row>
    <row r="13" spans="2:9" x14ac:dyDescent="0.25">
      <c r="B13" s="2">
        <f t="shared" si="1"/>
        <v>11</v>
      </c>
      <c r="C13" s="2"/>
      <c r="D13" s="14">
        <f t="shared" si="2"/>
        <v>921.6</v>
      </c>
      <c r="E13" s="17">
        <f>+E12*2</f>
        <v>102.4</v>
      </c>
      <c r="F13" s="10">
        <f t="shared" si="5"/>
        <v>1842.3000000000002</v>
      </c>
      <c r="G13" s="14">
        <f t="shared" si="6"/>
        <v>307.20000000000005</v>
      </c>
    </row>
    <row r="14" spans="2:9" x14ac:dyDescent="0.25">
      <c r="B14" s="2">
        <f t="shared" si="1"/>
        <v>12</v>
      </c>
      <c r="C14" s="2"/>
      <c r="D14" s="14">
        <f t="shared" si="2"/>
        <v>1843.2</v>
      </c>
      <c r="E14" s="17">
        <f>+E13*2</f>
        <v>204.8</v>
      </c>
      <c r="F14" s="10">
        <f t="shared" si="5"/>
        <v>3685.5</v>
      </c>
      <c r="G14" s="14">
        <f t="shared" si="6"/>
        <v>614.40000000000009</v>
      </c>
    </row>
    <row r="15" spans="2:9" x14ac:dyDescent="0.25">
      <c r="B15" s="2">
        <f t="shared" si="1"/>
        <v>13</v>
      </c>
      <c r="C15" s="2"/>
      <c r="D15" s="14">
        <f t="shared" si="2"/>
        <v>3686.4</v>
      </c>
      <c r="E15" s="17">
        <f t="shared" ref="E15:E17" si="7">+E14*2</f>
        <v>409.6</v>
      </c>
      <c r="F15" s="10">
        <f t="shared" si="5"/>
        <v>7371.9</v>
      </c>
      <c r="G15" s="14">
        <f t="shared" si="6"/>
        <v>1228.8000000000002</v>
      </c>
    </row>
    <row r="16" spans="2:9" x14ac:dyDescent="0.25">
      <c r="B16" s="2">
        <f t="shared" si="1"/>
        <v>14</v>
      </c>
      <c r="C16" s="2"/>
      <c r="D16" s="14">
        <f t="shared" si="2"/>
        <v>7372.8</v>
      </c>
      <c r="E16" s="17">
        <f>+E15*2</f>
        <v>819.2</v>
      </c>
      <c r="F16" s="10">
        <f t="shared" si="5"/>
        <v>14744.7</v>
      </c>
      <c r="G16" s="14">
        <f t="shared" si="6"/>
        <v>2457.6000000000004</v>
      </c>
    </row>
    <row r="17" spans="1:10" x14ac:dyDescent="0.25">
      <c r="B17" s="2">
        <f t="shared" si="1"/>
        <v>15</v>
      </c>
      <c r="C17" s="2"/>
      <c r="D17" s="14">
        <f t="shared" si="2"/>
        <v>14745.6</v>
      </c>
      <c r="E17" s="17">
        <f t="shared" si="7"/>
        <v>1638.4</v>
      </c>
      <c r="F17" s="10">
        <f t="shared" si="5"/>
        <v>29490.300000000003</v>
      </c>
      <c r="G17" s="14">
        <f t="shared" si="6"/>
        <v>4915.2000000000007</v>
      </c>
    </row>
    <row r="18" spans="1:10" x14ac:dyDescent="0.25">
      <c r="B18" s="2">
        <f t="shared" si="1"/>
        <v>16</v>
      </c>
      <c r="C18" s="2"/>
      <c r="D18" s="14">
        <f t="shared" si="2"/>
        <v>29491.200000000001</v>
      </c>
      <c r="E18" s="17">
        <f t="shared" ref="E18" si="8">+E17*2</f>
        <v>3276.8</v>
      </c>
      <c r="F18" s="10">
        <f t="shared" ref="F18:F21" si="9">+F17+D18</f>
        <v>58981.5</v>
      </c>
      <c r="G18" s="14">
        <f t="shared" ref="G18:G21" si="10">+E18*3</f>
        <v>9830.4000000000015</v>
      </c>
    </row>
    <row r="19" spans="1:10" x14ac:dyDescent="0.25">
      <c r="B19" s="2">
        <f t="shared" si="1"/>
        <v>17</v>
      </c>
      <c r="C19" s="2"/>
      <c r="D19" s="14">
        <f t="shared" si="2"/>
        <v>58982.400000000001</v>
      </c>
      <c r="E19" s="17">
        <f t="shared" ref="E19" si="11">+E18*2</f>
        <v>6553.6</v>
      </c>
      <c r="F19" s="10">
        <f t="shared" si="9"/>
        <v>117963.9</v>
      </c>
      <c r="G19" s="14">
        <f t="shared" si="10"/>
        <v>19660.800000000003</v>
      </c>
    </row>
    <row r="20" spans="1:10" x14ac:dyDescent="0.25">
      <c r="B20" s="2">
        <f t="shared" si="1"/>
        <v>18</v>
      </c>
      <c r="C20" s="2"/>
      <c r="D20" s="14">
        <f t="shared" si="2"/>
        <v>117964.8</v>
      </c>
      <c r="E20" s="17">
        <f t="shared" ref="E20" si="12">+E19*2</f>
        <v>13107.2</v>
      </c>
      <c r="F20" s="10">
        <f t="shared" si="9"/>
        <v>235928.7</v>
      </c>
      <c r="G20" s="14">
        <f t="shared" si="10"/>
        <v>39321.600000000006</v>
      </c>
    </row>
    <row r="21" spans="1:10" x14ac:dyDescent="0.25">
      <c r="B21" s="2">
        <f t="shared" si="1"/>
        <v>19</v>
      </c>
      <c r="C21" s="2"/>
      <c r="D21" s="14">
        <f t="shared" si="2"/>
        <v>235929.60000000001</v>
      </c>
      <c r="E21" s="17">
        <f t="shared" ref="E21" si="13">+E20*2</f>
        <v>26214.400000000001</v>
      </c>
      <c r="F21" s="10">
        <f t="shared" si="9"/>
        <v>471858.30000000005</v>
      </c>
      <c r="G21" s="14">
        <f t="shared" si="10"/>
        <v>78643.200000000012</v>
      </c>
    </row>
    <row r="23" spans="1:10" x14ac:dyDescent="0.25">
      <c r="C23" s="62" t="s">
        <v>28</v>
      </c>
      <c r="I23"/>
      <c r="J23" s="1"/>
    </row>
    <row r="24" spans="1:10" ht="15" customHeight="1" x14ac:dyDescent="0.25">
      <c r="C24" s="68" t="s">
        <v>29</v>
      </c>
      <c r="D24" s="68"/>
      <c r="E24" s="68"/>
      <c r="F24" s="68"/>
      <c r="G24" s="68"/>
      <c r="H24" s="68"/>
      <c r="I24" s="68"/>
      <c r="J24" s="68"/>
    </row>
    <row r="25" spans="1:10" x14ac:dyDescent="0.25">
      <c r="A25" s="61"/>
      <c r="B25" s="61"/>
      <c r="C25" s="61"/>
      <c r="D25" s="61"/>
      <c r="E25" s="61"/>
      <c r="F25" s="61"/>
      <c r="G25" s="61"/>
      <c r="H25" s="61"/>
      <c r="I25" s="61"/>
      <c r="J25" s="61"/>
    </row>
    <row r="26" spans="1:10" x14ac:dyDescent="0.25">
      <c r="D26" s="64"/>
      <c r="H26" s="2"/>
    </row>
    <row r="27" spans="1:10" x14ac:dyDescent="0.25">
      <c r="D27"/>
    </row>
    <row r="207" spans="4:4" x14ac:dyDescent="0.25">
      <c r="D207" s="1">
        <v>0</v>
      </c>
    </row>
  </sheetData>
  <mergeCells count="2">
    <mergeCell ref="B1:G1"/>
    <mergeCell ref="A25:J2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426FB-0020-46BE-BA30-F6ADE6210F76}">
  <sheetPr codeName="Sheet3">
    <tabColor theme="9" tint="-0.249977111117893"/>
  </sheetPr>
  <dimension ref="A1:O25"/>
  <sheetViews>
    <sheetView zoomScaleNormal="100" workbookViewId="0">
      <selection activeCell="G29" sqref="G29"/>
    </sheetView>
  </sheetViews>
  <sheetFormatPr defaultRowHeight="15" x14ac:dyDescent="0.25"/>
  <cols>
    <col min="1" max="1" width="12.28515625" bestFit="1" customWidth="1"/>
    <col min="2" max="2" width="20.85546875" bestFit="1" customWidth="1"/>
    <col min="3" max="3" width="7" hidden="1" customWidth="1"/>
    <col min="4" max="4" width="20.85546875" bestFit="1" customWidth="1"/>
    <col min="5" max="5" width="20.85546875" customWidth="1"/>
    <col min="6" max="6" width="11.42578125" bestFit="1" customWidth="1"/>
    <col min="9" max="9" width="12.28515625" bestFit="1" customWidth="1"/>
    <col min="10" max="10" width="16.7109375" customWidth="1"/>
    <col min="11" max="11" width="0" hidden="1" customWidth="1"/>
    <col min="12" max="13" width="18.85546875" customWidth="1"/>
  </cols>
  <sheetData>
    <row r="1" spans="1:15" ht="21" x14ac:dyDescent="0.35">
      <c r="A1" s="58" t="s">
        <v>6</v>
      </c>
      <c r="B1" s="58"/>
      <c r="C1" s="58"/>
      <c r="D1" s="58"/>
      <c r="E1" s="46"/>
      <c r="F1" s="12" t="s">
        <v>19</v>
      </c>
      <c r="G1" s="20">
        <v>0.1</v>
      </c>
      <c r="I1" s="59" t="s">
        <v>18</v>
      </c>
      <c r="J1" s="59"/>
      <c r="K1" s="59"/>
      <c r="L1" s="59"/>
      <c r="M1" s="67"/>
      <c r="N1" s="12" t="s">
        <v>19</v>
      </c>
      <c r="O1" s="20">
        <v>1</v>
      </c>
    </row>
    <row r="2" spans="1:15" x14ac:dyDescent="0.25">
      <c r="A2" s="4" t="s">
        <v>5</v>
      </c>
      <c r="B2" s="4" t="s">
        <v>2</v>
      </c>
      <c r="C2" s="4" t="s">
        <v>1</v>
      </c>
      <c r="D2" s="4" t="s">
        <v>3</v>
      </c>
      <c r="E2" s="4" t="s">
        <v>0</v>
      </c>
      <c r="F2" s="3" t="s">
        <v>20</v>
      </c>
      <c r="G2" s="3">
        <v>2</v>
      </c>
      <c r="I2" s="4" t="s">
        <v>5</v>
      </c>
      <c r="J2" s="4" t="s">
        <v>2</v>
      </c>
      <c r="K2" s="4" t="s">
        <v>1</v>
      </c>
      <c r="L2" s="4" t="s">
        <v>3</v>
      </c>
      <c r="M2" s="4" t="s">
        <v>0</v>
      </c>
    </row>
    <row r="3" spans="1:15" x14ac:dyDescent="0.25">
      <c r="A3" s="2">
        <v>1</v>
      </c>
      <c r="B3" s="6">
        <f>C3</f>
        <v>0.1</v>
      </c>
      <c r="C3" s="19">
        <f>G1</f>
        <v>0.1</v>
      </c>
      <c r="D3" s="6">
        <f>B3</f>
        <v>0.1</v>
      </c>
      <c r="E3" s="6">
        <f>B3</f>
        <v>0.1</v>
      </c>
      <c r="I3" s="2">
        <v>1</v>
      </c>
      <c r="J3" s="11">
        <f>K3</f>
        <v>1</v>
      </c>
      <c r="K3" s="19">
        <f>O1</f>
        <v>1</v>
      </c>
      <c r="L3" s="6">
        <f>J3</f>
        <v>1</v>
      </c>
      <c r="M3" s="6">
        <f>J3</f>
        <v>1</v>
      </c>
    </row>
    <row r="4" spans="1:15" x14ac:dyDescent="0.25">
      <c r="A4" s="2">
        <f>+A3+1</f>
        <v>2</v>
      </c>
      <c r="B4" s="6">
        <f>+B3*$G$2</f>
        <v>0.2</v>
      </c>
      <c r="C4" s="5">
        <f>+C3*2</f>
        <v>0.2</v>
      </c>
      <c r="D4" s="6">
        <f>+D3+B4</f>
        <v>0.30000000000000004</v>
      </c>
      <c r="E4" s="6">
        <f t="shared" ref="E4:E22" si="0">B4</f>
        <v>0.2</v>
      </c>
      <c r="I4" s="2">
        <f>+I3+1</f>
        <v>2</v>
      </c>
      <c r="J4" s="11">
        <f>+(J3*2)+$O$1</f>
        <v>3</v>
      </c>
      <c r="K4" s="5">
        <f t="shared" ref="K4:K22" si="1">+K3*2</f>
        <v>2</v>
      </c>
      <c r="L4" s="6">
        <f>+L3+J4</f>
        <v>4</v>
      </c>
      <c r="M4" s="6">
        <f t="shared" ref="M4:M22" si="2">J4</f>
        <v>3</v>
      </c>
    </row>
    <row r="5" spans="1:15" x14ac:dyDescent="0.25">
      <c r="A5" s="2">
        <f t="shared" ref="A5:A22" si="3">+A4+1</f>
        <v>3</v>
      </c>
      <c r="B5" s="6">
        <f t="shared" ref="B5:B22" si="4">+B4*$G$2</f>
        <v>0.4</v>
      </c>
      <c r="C5" s="5">
        <f t="shared" ref="C5:C20" si="5">+C4*2</f>
        <v>0.4</v>
      </c>
      <c r="D5" s="6">
        <f t="shared" ref="D5:D22" si="6">+D4+B5</f>
        <v>0.70000000000000007</v>
      </c>
      <c r="E5" s="6">
        <f t="shared" si="0"/>
        <v>0.4</v>
      </c>
      <c r="I5" s="2">
        <f t="shared" ref="I5:I22" si="7">+I4+1</f>
        <v>3</v>
      </c>
      <c r="J5" s="11">
        <f t="shared" ref="J5:J22" si="8">+(J4*2)+$O$1</f>
        <v>7</v>
      </c>
      <c r="K5" s="5">
        <f t="shared" si="1"/>
        <v>4</v>
      </c>
      <c r="L5" s="6">
        <f t="shared" ref="L5:L10" si="9">+L4+J5</f>
        <v>11</v>
      </c>
      <c r="M5" s="6">
        <f t="shared" si="2"/>
        <v>7</v>
      </c>
    </row>
    <row r="6" spans="1:15" x14ac:dyDescent="0.25">
      <c r="A6" s="2">
        <f t="shared" si="3"/>
        <v>4</v>
      </c>
      <c r="B6" s="6">
        <f t="shared" si="4"/>
        <v>0.8</v>
      </c>
      <c r="C6" s="5">
        <f t="shared" si="5"/>
        <v>0.8</v>
      </c>
      <c r="D6" s="7">
        <f t="shared" si="6"/>
        <v>1.5</v>
      </c>
      <c r="E6" s="6">
        <f t="shared" si="0"/>
        <v>0.8</v>
      </c>
      <c r="I6" s="2">
        <f t="shared" si="7"/>
        <v>4</v>
      </c>
      <c r="J6" s="11">
        <f t="shared" si="8"/>
        <v>15</v>
      </c>
      <c r="K6" s="5">
        <f t="shared" si="1"/>
        <v>8</v>
      </c>
      <c r="L6" s="7">
        <f t="shared" si="9"/>
        <v>26</v>
      </c>
      <c r="M6" s="6">
        <f t="shared" si="2"/>
        <v>15</v>
      </c>
    </row>
    <row r="7" spans="1:15" x14ac:dyDescent="0.25">
      <c r="A7" s="2">
        <f t="shared" si="3"/>
        <v>5</v>
      </c>
      <c r="B7" s="6">
        <f t="shared" si="4"/>
        <v>1.6</v>
      </c>
      <c r="C7" s="5">
        <f t="shared" si="5"/>
        <v>1.6</v>
      </c>
      <c r="D7" s="6">
        <f t="shared" si="6"/>
        <v>3.1</v>
      </c>
      <c r="E7" s="6">
        <f t="shared" si="0"/>
        <v>1.6</v>
      </c>
      <c r="I7" s="2">
        <f t="shared" si="7"/>
        <v>5</v>
      </c>
      <c r="J7" s="11">
        <f t="shared" si="8"/>
        <v>31</v>
      </c>
      <c r="K7" s="5">
        <f t="shared" si="1"/>
        <v>16</v>
      </c>
      <c r="L7" s="6">
        <f t="shared" si="9"/>
        <v>57</v>
      </c>
      <c r="M7" s="6">
        <f t="shared" si="2"/>
        <v>31</v>
      </c>
    </row>
    <row r="8" spans="1:15" x14ac:dyDescent="0.25">
      <c r="A8" s="2">
        <f t="shared" si="3"/>
        <v>6</v>
      </c>
      <c r="B8" s="6">
        <f t="shared" si="4"/>
        <v>3.2</v>
      </c>
      <c r="C8" s="5">
        <f t="shared" si="5"/>
        <v>3.2</v>
      </c>
      <c r="D8" s="7">
        <f t="shared" si="6"/>
        <v>6.3000000000000007</v>
      </c>
      <c r="E8" s="6">
        <f t="shared" si="0"/>
        <v>3.2</v>
      </c>
      <c r="I8" s="2">
        <f t="shared" si="7"/>
        <v>6</v>
      </c>
      <c r="J8" s="11">
        <f t="shared" si="8"/>
        <v>63</v>
      </c>
      <c r="K8" s="5">
        <f t="shared" si="1"/>
        <v>32</v>
      </c>
      <c r="L8" s="7">
        <f t="shared" si="9"/>
        <v>120</v>
      </c>
      <c r="M8" s="6">
        <f t="shared" si="2"/>
        <v>63</v>
      </c>
    </row>
    <row r="9" spans="1:15" x14ac:dyDescent="0.25">
      <c r="A9" s="13">
        <f t="shared" si="3"/>
        <v>7</v>
      </c>
      <c r="B9" s="6">
        <f t="shared" si="4"/>
        <v>6.4</v>
      </c>
      <c r="C9" s="5">
        <f t="shared" si="5"/>
        <v>6.4</v>
      </c>
      <c r="D9" s="16">
        <f t="shared" si="6"/>
        <v>12.700000000000001</v>
      </c>
      <c r="E9" s="6">
        <f t="shared" si="0"/>
        <v>6.4</v>
      </c>
      <c r="I9" s="2">
        <f t="shared" si="7"/>
        <v>7</v>
      </c>
      <c r="J9" s="11">
        <f t="shared" si="8"/>
        <v>127</v>
      </c>
      <c r="K9" s="5">
        <f t="shared" si="1"/>
        <v>64</v>
      </c>
      <c r="L9" s="6">
        <f t="shared" si="9"/>
        <v>247</v>
      </c>
      <c r="M9" s="6">
        <f t="shared" si="2"/>
        <v>127</v>
      </c>
    </row>
    <row r="10" spans="1:15" x14ac:dyDescent="0.25">
      <c r="A10" s="13">
        <f t="shared" si="3"/>
        <v>8</v>
      </c>
      <c r="B10" s="6">
        <f t="shared" si="4"/>
        <v>12.8</v>
      </c>
      <c r="C10" s="5">
        <f t="shared" si="5"/>
        <v>12.8</v>
      </c>
      <c r="D10" s="16">
        <f t="shared" si="6"/>
        <v>25.5</v>
      </c>
      <c r="E10" s="6">
        <f t="shared" si="0"/>
        <v>12.8</v>
      </c>
      <c r="I10" s="2">
        <f t="shared" si="7"/>
        <v>8</v>
      </c>
      <c r="J10" s="11">
        <f t="shared" si="8"/>
        <v>255</v>
      </c>
      <c r="K10" s="5">
        <f t="shared" si="1"/>
        <v>128</v>
      </c>
      <c r="L10" s="7">
        <f t="shared" si="9"/>
        <v>502</v>
      </c>
      <c r="M10" s="6">
        <f t="shared" si="2"/>
        <v>255</v>
      </c>
    </row>
    <row r="11" spans="1:15" x14ac:dyDescent="0.25">
      <c r="A11" s="13">
        <f>+A10+1</f>
        <v>9</v>
      </c>
      <c r="B11" s="6">
        <f t="shared" si="4"/>
        <v>25.6</v>
      </c>
      <c r="C11" s="5">
        <f t="shared" si="5"/>
        <v>25.6</v>
      </c>
      <c r="D11" s="16">
        <f t="shared" si="6"/>
        <v>51.1</v>
      </c>
      <c r="E11" s="6">
        <f t="shared" si="0"/>
        <v>25.6</v>
      </c>
      <c r="I11" s="2">
        <f t="shared" si="7"/>
        <v>9</v>
      </c>
      <c r="J11" s="11">
        <f t="shared" si="8"/>
        <v>511</v>
      </c>
      <c r="K11" s="5">
        <f t="shared" si="1"/>
        <v>256</v>
      </c>
      <c r="L11" s="6">
        <f>+L10+J11</f>
        <v>1013</v>
      </c>
      <c r="M11" s="6">
        <f t="shared" si="2"/>
        <v>511</v>
      </c>
    </row>
    <row r="12" spans="1:15" x14ac:dyDescent="0.25">
      <c r="A12" s="13">
        <f t="shared" si="3"/>
        <v>10</v>
      </c>
      <c r="B12" s="6">
        <f t="shared" si="4"/>
        <v>51.2</v>
      </c>
      <c r="C12" s="5">
        <f t="shared" si="5"/>
        <v>51.2</v>
      </c>
      <c r="D12" s="16">
        <f t="shared" si="6"/>
        <v>102.30000000000001</v>
      </c>
      <c r="E12" s="6">
        <f t="shared" si="0"/>
        <v>51.2</v>
      </c>
      <c r="I12" s="2">
        <f t="shared" si="7"/>
        <v>10</v>
      </c>
      <c r="J12" s="11">
        <f t="shared" si="8"/>
        <v>1023</v>
      </c>
      <c r="K12" s="5">
        <f t="shared" si="1"/>
        <v>512</v>
      </c>
      <c r="L12" s="7">
        <f t="shared" ref="L12:L22" si="10">+L11+J12</f>
        <v>2036</v>
      </c>
      <c r="M12" s="6">
        <f t="shared" si="2"/>
        <v>1023</v>
      </c>
    </row>
    <row r="13" spans="1:15" x14ac:dyDescent="0.25">
      <c r="A13" s="13">
        <f>+A12+1</f>
        <v>11</v>
      </c>
      <c r="B13" s="6">
        <f t="shared" si="4"/>
        <v>102.4</v>
      </c>
      <c r="C13" s="5">
        <f t="shared" si="5"/>
        <v>102.4</v>
      </c>
      <c r="D13" s="16">
        <f t="shared" si="6"/>
        <v>204.70000000000002</v>
      </c>
      <c r="E13" s="6">
        <f t="shared" si="0"/>
        <v>102.4</v>
      </c>
      <c r="I13" s="2">
        <f t="shared" si="7"/>
        <v>11</v>
      </c>
      <c r="J13" s="11">
        <f t="shared" si="8"/>
        <v>2047</v>
      </c>
      <c r="K13" s="5">
        <f t="shared" si="1"/>
        <v>1024</v>
      </c>
      <c r="L13" s="6">
        <f t="shared" si="10"/>
        <v>4083</v>
      </c>
      <c r="M13" s="6">
        <f t="shared" si="2"/>
        <v>2047</v>
      </c>
    </row>
    <row r="14" spans="1:15" x14ac:dyDescent="0.25">
      <c r="A14" s="13">
        <f>+A13+1</f>
        <v>12</v>
      </c>
      <c r="B14" s="6">
        <f t="shared" si="4"/>
        <v>204.8</v>
      </c>
      <c r="C14" s="5">
        <f t="shared" si="5"/>
        <v>204.8</v>
      </c>
      <c r="D14" s="16">
        <f t="shared" si="6"/>
        <v>409.5</v>
      </c>
      <c r="E14" s="6">
        <f t="shared" si="0"/>
        <v>204.8</v>
      </c>
      <c r="I14" s="2">
        <f t="shared" si="7"/>
        <v>12</v>
      </c>
      <c r="J14" s="11">
        <f t="shared" si="8"/>
        <v>4095</v>
      </c>
      <c r="K14" s="5">
        <f t="shared" si="1"/>
        <v>2048</v>
      </c>
      <c r="L14" s="6">
        <f t="shared" si="10"/>
        <v>8178</v>
      </c>
      <c r="M14" s="6">
        <f t="shared" si="2"/>
        <v>4095</v>
      </c>
    </row>
    <row r="15" spans="1:15" x14ac:dyDescent="0.25">
      <c r="A15" s="2">
        <f t="shared" si="3"/>
        <v>13</v>
      </c>
      <c r="B15" s="6">
        <f t="shared" si="4"/>
        <v>409.6</v>
      </c>
      <c r="C15" s="5">
        <f t="shared" si="5"/>
        <v>409.6</v>
      </c>
      <c r="D15" s="6">
        <f t="shared" si="6"/>
        <v>819.1</v>
      </c>
      <c r="E15" s="6">
        <f t="shared" si="0"/>
        <v>409.6</v>
      </c>
      <c r="I15" s="2">
        <f t="shared" si="7"/>
        <v>13</v>
      </c>
      <c r="J15" s="11">
        <f t="shared" si="8"/>
        <v>8191</v>
      </c>
      <c r="K15" s="5">
        <f t="shared" si="1"/>
        <v>4096</v>
      </c>
      <c r="L15" s="6">
        <f t="shared" si="10"/>
        <v>16369</v>
      </c>
      <c r="M15" s="6">
        <f t="shared" si="2"/>
        <v>8191</v>
      </c>
    </row>
    <row r="16" spans="1:15" x14ac:dyDescent="0.25">
      <c r="A16" s="2">
        <f>+A15+1</f>
        <v>14</v>
      </c>
      <c r="B16" s="6">
        <f t="shared" si="4"/>
        <v>819.2</v>
      </c>
      <c r="C16" s="5">
        <f t="shared" si="5"/>
        <v>819.2</v>
      </c>
      <c r="D16" s="6">
        <f t="shared" si="6"/>
        <v>1638.3000000000002</v>
      </c>
      <c r="E16" s="6">
        <f t="shared" si="0"/>
        <v>819.2</v>
      </c>
      <c r="I16" s="2">
        <f t="shared" si="7"/>
        <v>14</v>
      </c>
      <c r="J16" s="11">
        <f t="shared" si="8"/>
        <v>16383</v>
      </c>
      <c r="K16" s="5">
        <f t="shared" si="1"/>
        <v>8192</v>
      </c>
      <c r="L16" s="6">
        <f t="shared" si="10"/>
        <v>32752</v>
      </c>
      <c r="M16" s="6">
        <f t="shared" si="2"/>
        <v>16383</v>
      </c>
    </row>
    <row r="17" spans="1:13" x14ac:dyDescent="0.25">
      <c r="A17" s="2">
        <f>+A16+1</f>
        <v>15</v>
      </c>
      <c r="B17" s="6">
        <f t="shared" si="4"/>
        <v>1638.4</v>
      </c>
      <c r="C17" s="5"/>
      <c r="D17" s="7">
        <f t="shared" si="6"/>
        <v>3276.7000000000003</v>
      </c>
      <c r="E17" s="6">
        <f t="shared" si="0"/>
        <v>1638.4</v>
      </c>
      <c r="I17" s="2">
        <f t="shared" si="7"/>
        <v>15</v>
      </c>
      <c r="J17" s="11">
        <f t="shared" si="8"/>
        <v>32767</v>
      </c>
      <c r="K17" s="5">
        <f t="shared" si="1"/>
        <v>16384</v>
      </c>
      <c r="L17" s="6">
        <f t="shared" si="10"/>
        <v>65519</v>
      </c>
      <c r="M17" s="6">
        <f t="shared" si="2"/>
        <v>32767</v>
      </c>
    </row>
    <row r="18" spans="1:13" x14ac:dyDescent="0.25">
      <c r="A18" s="2">
        <f t="shared" si="3"/>
        <v>16</v>
      </c>
      <c r="B18" s="6">
        <f t="shared" si="4"/>
        <v>3276.8</v>
      </c>
      <c r="C18" s="5">
        <f t="shared" si="5"/>
        <v>0</v>
      </c>
      <c r="D18" s="6">
        <f t="shared" si="6"/>
        <v>6553.5</v>
      </c>
      <c r="E18" s="6">
        <f t="shared" si="0"/>
        <v>3276.8</v>
      </c>
      <c r="I18" s="2">
        <f t="shared" si="7"/>
        <v>16</v>
      </c>
      <c r="J18" s="11">
        <f t="shared" si="8"/>
        <v>65535</v>
      </c>
      <c r="K18" s="5">
        <f t="shared" si="1"/>
        <v>32768</v>
      </c>
      <c r="L18" s="6">
        <f t="shared" si="10"/>
        <v>131054</v>
      </c>
      <c r="M18" s="6">
        <f t="shared" si="2"/>
        <v>65535</v>
      </c>
    </row>
    <row r="19" spans="1:13" x14ac:dyDescent="0.25">
      <c r="A19" s="2">
        <f t="shared" si="3"/>
        <v>17</v>
      </c>
      <c r="B19" s="6">
        <f t="shared" si="4"/>
        <v>6553.6</v>
      </c>
      <c r="C19" s="5">
        <f t="shared" si="5"/>
        <v>0</v>
      </c>
      <c r="D19" s="6">
        <f t="shared" si="6"/>
        <v>13107.1</v>
      </c>
      <c r="E19" s="6">
        <f t="shared" si="0"/>
        <v>6553.6</v>
      </c>
      <c r="I19" s="2">
        <f t="shared" si="7"/>
        <v>17</v>
      </c>
      <c r="J19" s="11">
        <f t="shared" si="8"/>
        <v>131071</v>
      </c>
      <c r="K19" s="5">
        <f t="shared" si="1"/>
        <v>65536</v>
      </c>
      <c r="L19" s="6">
        <f t="shared" si="10"/>
        <v>262125</v>
      </c>
      <c r="M19" s="6">
        <f t="shared" si="2"/>
        <v>131071</v>
      </c>
    </row>
    <row r="20" spans="1:13" x14ac:dyDescent="0.25">
      <c r="A20" s="2">
        <f t="shared" si="3"/>
        <v>18</v>
      </c>
      <c r="B20" s="6">
        <f t="shared" si="4"/>
        <v>13107.2</v>
      </c>
      <c r="C20" s="5">
        <f t="shared" si="5"/>
        <v>0</v>
      </c>
      <c r="D20" s="6">
        <f t="shared" si="6"/>
        <v>26214.300000000003</v>
      </c>
      <c r="E20" s="6">
        <f t="shared" si="0"/>
        <v>13107.2</v>
      </c>
      <c r="I20" s="13">
        <v>18</v>
      </c>
      <c r="J20" s="11">
        <f t="shared" si="8"/>
        <v>262143</v>
      </c>
      <c r="K20" s="5">
        <f t="shared" si="1"/>
        <v>131072</v>
      </c>
      <c r="L20" s="6">
        <f t="shared" si="10"/>
        <v>524268</v>
      </c>
      <c r="M20" s="6">
        <f t="shared" si="2"/>
        <v>262143</v>
      </c>
    </row>
    <row r="21" spans="1:13" x14ac:dyDescent="0.25">
      <c r="A21" s="2">
        <f t="shared" si="3"/>
        <v>19</v>
      </c>
      <c r="B21" s="6">
        <f t="shared" si="4"/>
        <v>26214.400000000001</v>
      </c>
      <c r="C21" s="5">
        <f t="shared" ref="C21:C22" si="11">+C20*2</f>
        <v>0</v>
      </c>
      <c r="D21" s="6">
        <f t="shared" si="6"/>
        <v>52428.700000000004</v>
      </c>
      <c r="E21" s="6">
        <f t="shared" si="0"/>
        <v>26214.400000000001</v>
      </c>
      <c r="I21" s="2">
        <f t="shared" si="7"/>
        <v>19</v>
      </c>
      <c r="J21" s="11">
        <f t="shared" si="8"/>
        <v>524287</v>
      </c>
      <c r="K21" s="5">
        <f t="shared" si="1"/>
        <v>262144</v>
      </c>
      <c r="L21" s="6">
        <f t="shared" si="10"/>
        <v>1048555</v>
      </c>
      <c r="M21" s="6">
        <f t="shared" si="2"/>
        <v>524287</v>
      </c>
    </row>
    <row r="22" spans="1:13" x14ac:dyDescent="0.25">
      <c r="A22" s="2">
        <f t="shared" si="3"/>
        <v>20</v>
      </c>
      <c r="B22" s="6">
        <f t="shared" si="4"/>
        <v>52428.800000000003</v>
      </c>
      <c r="C22" s="5">
        <f t="shared" si="11"/>
        <v>0</v>
      </c>
      <c r="D22" s="6">
        <f t="shared" si="6"/>
        <v>104857.5</v>
      </c>
      <c r="E22" s="6">
        <f t="shared" si="0"/>
        <v>52428.800000000003</v>
      </c>
      <c r="I22" s="2">
        <f t="shared" si="7"/>
        <v>20</v>
      </c>
      <c r="J22" s="11">
        <f t="shared" si="8"/>
        <v>1048575</v>
      </c>
      <c r="K22" s="5">
        <f t="shared" si="1"/>
        <v>524288</v>
      </c>
      <c r="L22" s="6">
        <f t="shared" si="10"/>
        <v>2097130</v>
      </c>
      <c r="M22" s="6">
        <f t="shared" si="2"/>
        <v>1048575</v>
      </c>
    </row>
    <row r="24" spans="1:13" x14ac:dyDescent="0.25">
      <c r="B24" s="65" t="s">
        <v>30</v>
      </c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6"/>
    </row>
    <row r="25" spans="1:13" x14ac:dyDescent="0.25">
      <c r="D25" t="s">
        <v>31</v>
      </c>
    </row>
  </sheetData>
  <mergeCells count="3">
    <mergeCell ref="A1:D1"/>
    <mergeCell ref="B24:L24"/>
    <mergeCell ref="I1:M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2F373-C010-41D9-881B-7F729FAE984E}">
  <sheetPr codeName="Sheet4">
    <tabColor theme="0" tint="-0.499984740745262"/>
  </sheetPr>
  <dimension ref="A1:H37"/>
  <sheetViews>
    <sheetView topLeftCell="A22" zoomScale="110" zoomScaleNormal="110" workbookViewId="0">
      <selection activeCell="B24" sqref="B24"/>
    </sheetView>
  </sheetViews>
  <sheetFormatPr defaultRowHeight="15" x14ac:dyDescent="0.25"/>
  <cols>
    <col min="1" max="1" width="12.28515625" bestFit="1" customWidth="1"/>
    <col min="2" max="2" width="14.5703125" bestFit="1" customWidth="1"/>
    <col min="3" max="3" width="17.28515625" bestFit="1" customWidth="1"/>
    <col min="4" max="4" width="0" hidden="1" customWidth="1"/>
    <col min="5" max="5" width="17.28515625" bestFit="1" customWidth="1"/>
    <col min="6" max="6" width="14.7109375" bestFit="1" customWidth="1"/>
    <col min="7" max="7" width="11.42578125" bestFit="1" customWidth="1"/>
    <col min="8" max="8" width="5.5703125" bestFit="1" customWidth="1"/>
  </cols>
  <sheetData>
    <row r="1" spans="1:8" ht="21" x14ac:dyDescent="0.35">
      <c r="A1" s="60" t="s">
        <v>11</v>
      </c>
      <c r="B1" s="60"/>
      <c r="C1" s="60"/>
      <c r="D1" s="60"/>
      <c r="E1" s="60"/>
      <c r="F1" s="60"/>
      <c r="G1" s="12" t="s">
        <v>19</v>
      </c>
      <c r="H1" s="20">
        <v>0.1</v>
      </c>
    </row>
    <row r="2" spans="1:8" x14ac:dyDescent="0.25">
      <c r="A2" s="4" t="s">
        <v>5</v>
      </c>
      <c r="B2" s="4"/>
      <c r="C2" s="4" t="s">
        <v>2</v>
      </c>
      <c r="D2" s="4" t="s">
        <v>1</v>
      </c>
      <c r="E2" s="4" t="s">
        <v>3</v>
      </c>
      <c r="F2" s="4" t="s">
        <v>0</v>
      </c>
      <c r="G2" s="21" t="s">
        <v>20</v>
      </c>
      <c r="H2" s="21">
        <v>3</v>
      </c>
    </row>
    <row r="3" spans="1:8" x14ac:dyDescent="0.25">
      <c r="A3" s="2">
        <v>1</v>
      </c>
      <c r="B3" s="2"/>
      <c r="C3" s="6">
        <f>+D3*2</f>
        <v>0.2</v>
      </c>
      <c r="D3" s="19">
        <f>H1</f>
        <v>0.1</v>
      </c>
      <c r="E3" s="6">
        <f>C3</f>
        <v>0.2</v>
      </c>
      <c r="F3" s="6">
        <f>+C3/2</f>
        <v>0.1</v>
      </c>
    </row>
    <row r="4" spans="1:8" x14ac:dyDescent="0.25">
      <c r="A4" s="2">
        <f>+A3+1</f>
        <v>2</v>
      </c>
      <c r="B4" s="2"/>
      <c r="C4" s="6">
        <f>+D4*2</f>
        <v>0.60000000000000009</v>
      </c>
      <c r="D4" s="43">
        <f>+D3*$H$2</f>
        <v>0.30000000000000004</v>
      </c>
      <c r="E4" s="6">
        <f>+E3+C4</f>
        <v>0.8</v>
      </c>
      <c r="F4" s="6">
        <f t="shared" ref="F4:F21" si="0">+C4/2</f>
        <v>0.30000000000000004</v>
      </c>
    </row>
    <row r="5" spans="1:8" x14ac:dyDescent="0.25">
      <c r="A5" s="2">
        <f t="shared" ref="A5:A21" si="1">+A4+1</f>
        <v>3</v>
      </c>
      <c r="B5" s="2"/>
      <c r="C5" s="6">
        <f t="shared" ref="C5:C13" si="2">+D5*2</f>
        <v>1.8000000000000003</v>
      </c>
      <c r="D5" s="43">
        <f t="shared" ref="C5:D21" si="3">+D4*$H$2</f>
        <v>0.90000000000000013</v>
      </c>
      <c r="E5" s="6">
        <f t="shared" ref="E5:E21" si="4">+E4+C5</f>
        <v>2.6000000000000005</v>
      </c>
      <c r="F5" s="6">
        <f t="shared" si="0"/>
        <v>0.90000000000000013</v>
      </c>
    </row>
    <row r="6" spans="1:8" x14ac:dyDescent="0.25">
      <c r="A6" s="2">
        <f t="shared" si="1"/>
        <v>4</v>
      </c>
      <c r="B6" s="2"/>
      <c r="C6" s="6">
        <f t="shared" si="2"/>
        <v>5.4</v>
      </c>
      <c r="D6" s="43">
        <f t="shared" si="3"/>
        <v>2.7</v>
      </c>
      <c r="E6" s="7">
        <f t="shared" si="4"/>
        <v>8</v>
      </c>
      <c r="F6" s="6">
        <f t="shared" si="0"/>
        <v>2.7</v>
      </c>
    </row>
    <row r="7" spans="1:8" x14ac:dyDescent="0.25">
      <c r="A7" s="2">
        <f t="shared" si="1"/>
        <v>5</v>
      </c>
      <c r="B7" s="2"/>
      <c r="C7" s="6">
        <f t="shared" si="2"/>
        <v>16.200000000000003</v>
      </c>
      <c r="D7" s="43">
        <f t="shared" si="3"/>
        <v>8.1000000000000014</v>
      </c>
      <c r="E7" s="6">
        <f t="shared" si="4"/>
        <v>24.200000000000003</v>
      </c>
      <c r="F7" s="6">
        <f t="shared" si="0"/>
        <v>8.1000000000000014</v>
      </c>
    </row>
    <row r="8" spans="1:8" x14ac:dyDescent="0.25">
      <c r="A8" s="2">
        <f t="shared" si="1"/>
        <v>6</v>
      </c>
      <c r="B8" s="2"/>
      <c r="C8" s="6">
        <f t="shared" si="2"/>
        <v>48.600000000000009</v>
      </c>
      <c r="D8" s="43">
        <f t="shared" si="3"/>
        <v>24.300000000000004</v>
      </c>
      <c r="E8" s="7">
        <f t="shared" si="4"/>
        <v>72.800000000000011</v>
      </c>
      <c r="F8" s="7">
        <f t="shared" si="0"/>
        <v>24.300000000000004</v>
      </c>
    </row>
    <row r="9" spans="1:8" x14ac:dyDescent="0.25">
      <c r="A9" s="2">
        <f t="shared" si="1"/>
        <v>7</v>
      </c>
      <c r="B9" s="2"/>
      <c r="C9" s="6">
        <f t="shared" si="2"/>
        <v>145.80000000000001</v>
      </c>
      <c r="D9" s="43">
        <f t="shared" si="3"/>
        <v>72.900000000000006</v>
      </c>
      <c r="E9" s="7">
        <f t="shared" si="4"/>
        <v>218.60000000000002</v>
      </c>
      <c r="F9" s="7">
        <f t="shared" si="0"/>
        <v>72.900000000000006</v>
      </c>
    </row>
    <row r="10" spans="1:8" x14ac:dyDescent="0.25">
      <c r="A10" s="2">
        <f t="shared" si="1"/>
        <v>8</v>
      </c>
      <c r="B10" s="2"/>
      <c r="C10" s="6">
        <f t="shared" si="2"/>
        <v>437.40000000000003</v>
      </c>
      <c r="D10" s="43">
        <f t="shared" si="3"/>
        <v>218.70000000000002</v>
      </c>
      <c r="E10" s="42">
        <f t="shared" si="4"/>
        <v>656</v>
      </c>
      <c r="F10" s="42">
        <f t="shared" si="0"/>
        <v>218.70000000000002</v>
      </c>
    </row>
    <row r="11" spans="1:8" x14ac:dyDescent="0.25">
      <c r="A11" s="2">
        <f>+A10+1</f>
        <v>9</v>
      </c>
      <c r="B11" s="2"/>
      <c r="C11" s="6">
        <f t="shared" si="2"/>
        <v>1312.2</v>
      </c>
      <c r="D11" s="43">
        <f t="shared" si="3"/>
        <v>656.1</v>
      </c>
      <c r="E11" s="42">
        <f t="shared" si="4"/>
        <v>1968.2</v>
      </c>
      <c r="F11" s="42">
        <f t="shared" si="0"/>
        <v>656.1</v>
      </c>
    </row>
    <row r="12" spans="1:8" x14ac:dyDescent="0.25">
      <c r="A12" s="2">
        <f>+A11+1</f>
        <v>10</v>
      </c>
      <c r="B12" s="2"/>
      <c r="C12" s="6">
        <f t="shared" si="2"/>
        <v>3936.6000000000004</v>
      </c>
      <c r="D12" s="43">
        <f t="shared" si="3"/>
        <v>1968.3000000000002</v>
      </c>
      <c r="E12" s="42">
        <f t="shared" si="4"/>
        <v>5904.8</v>
      </c>
      <c r="F12" s="42">
        <f t="shared" si="0"/>
        <v>1968.3000000000002</v>
      </c>
    </row>
    <row r="13" spans="1:8" x14ac:dyDescent="0.25">
      <c r="A13" s="2">
        <f t="shared" si="1"/>
        <v>11</v>
      </c>
      <c r="B13" s="2"/>
      <c r="C13" s="6">
        <f t="shared" si="2"/>
        <v>11809.800000000001</v>
      </c>
      <c r="D13" s="43">
        <f t="shared" si="3"/>
        <v>5904.9000000000005</v>
      </c>
      <c r="E13" s="6">
        <f t="shared" si="4"/>
        <v>17714.600000000002</v>
      </c>
      <c r="F13" s="6">
        <f t="shared" si="0"/>
        <v>5904.9000000000005</v>
      </c>
    </row>
    <row r="14" spans="1:8" hidden="1" x14ac:dyDescent="0.25">
      <c r="A14" s="2">
        <f t="shared" si="1"/>
        <v>12</v>
      </c>
      <c r="B14" s="2"/>
      <c r="C14" s="6">
        <f t="shared" si="3"/>
        <v>35429.4</v>
      </c>
      <c r="D14" s="5">
        <f t="shared" ref="D14:D20" si="5">+D13*2</f>
        <v>11809.800000000001</v>
      </c>
      <c r="E14" s="6">
        <f t="shared" si="4"/>
        <v>53144</v>
      </c>
      <c r="F14" s="6">
        <f t="shared" si="0"/>
        <v>17714.7</v>
      </c>
    </row>
    <row r="15" spans="1:8" hidden="1" x14ac:dyDescent="0.25">
      <c r="A15" s="2">
        <f t="shared" si="1"/>
        <v>13</v>
      </c>
      <c r="B15" s="2"/>
      <c r="C15" s="6">
        <f t="shared" si="3"/>
        <v>106288.20000000001</v>
      </c>
      <c r="D15" s="5">
        <f t="shared" si="5"/>
        <v>23619.600000000002</v>
      </c>
      <c r="E15" s="6">
        <f t="shared" si="4"/>
        <v>159432.20000000001</v>
      </c>
      <c r="F15" s="6">
        <f t="shared" si="0"/>
        <v>53144.100000000006</v>
      </c>
    </row>
    <row r="16" spans="1:8" hidden="1" x14ac:dyDescent="0.25">
      <c r="A16" s="2">
        <f t="shared" si="1"/>
        <v>14</v>
      </c>
      <c r="B16" s="2"/>
      <c r="C16" s="6">
        <f t="shared" si="3"/>
        <v>318864.60000000003</v>
      </c>
      <c r="D16" s="5">
        <f t="shared" si="5"/>
        <v>47239.200000000004</v>
      </c>
      <c r="E16" s="6">
        <f t="shared" si="4"/>
        <v>478296.80000000005</v>
      </c>
      <c r="F16" s="6">
        <f t="shared" si="0"/>
        <v>159432.30000000002</v>
      </c>
    </row>
    <row r="17" spans="1:8" hidden="1" x14ac:dyDescent="0.25">
      <c r="A17" s="2">
        <f t="shared" si="1"/>
        <v>15</v>
      </c>
      <c r="B17" s="2"/>
      <c r="C17" s="6">
        <f t="shared" si="3"/>
        <v>956593.8</v>
      </c>
      <c r="D17" s="5">
        <f t="shared" si="5"/>
        <v>94478.400000000009</v>
      </c>
      <c r="E17" s="6">
        <f t="shared" si="4"/>
        <v>1434890.6</v>
      </c>
      <c r="F17" s="6">
        <f t="shared" si="0"/>
        <v>478296.9</v>
      </c>
    </row>
    <row r="18" spans="1:8" hidden="1" x14ac:dyDescent="0.25">
      <c r="A18" s="2">
        <f t="shared" si="1"/>
        <v>16</v>
      </c>
      <c r="B18" s="2"/>
      <c r="C18" s="6">
        <f t="shared" si="3"/>
        <v>2869781.4000000004</v>
      </c>
      <c r="D18" s="5">
        <f t="shared" si="5"/>
        <v>188956.80000000002</v>
      </c>
      <c r="E18" s="6">
        <f t="shared" si="4"/>
        <v>4304672</v>
      </c>
      <c r="F18" s="6">
        <f t="shared" si="0"/>
        <v>1434890.7000000002</v>
      </c>
    </row>
    <row r="19" spans="1:8" hidden="1" x14ac:dyDescent="0.25">
      <c r="A19" s="2">
        <f t="shared" si="1"/>
        <v>17</v>
      </c>
      <c r="B19" s="2"/>
      <c r="C19" s="6">
        <f t="shared" si="3"/>
        <v>8609344.2000000011</v>
      </c>
      <c r="D19" s="5">
        <f t="shared" si="5"/>
        <v>377913.60000000003</v>
      </c>
      <c r="E19" s="6">
        <f t="shared" si="4"/>
        <v>12914016.200000001</v>
      </c>
      <c r="F19" s="6">
        <f t="shared" si="0"/>
        <v>4304672.1000000006</v>
      </c>
    </row>
    <row r="20" spans="1:8" hidden="1" x14ac:dyDescent="0.25">
      <c r="A20" s="2">
        <f t="shared" si="1"/>
        <v>18</v>
      </c>
      <c r="B20" s="2"/>
      <c r="C20" s="6">
        <f t="shared" si="3"/>
        <v>25828032.600000001</v>
      </c>
      <c r="D20" s="5">
        <f t="shared" si="5"/>
        <v>755827.20000000007</v>
      </c>
      <c r="E20" s="6">
        <f t="shared" si="4"/>
        <v>38742048.800000004</v>
      </c>
      <c r="F20" s="6">
        <f t="shared" si="0"/>
        <v>12914016.300000001</v>
      </c>
    </row>
    <row r="21" spans="1:8" hidden="1" x14ac:dyDescent="0.25">
      <c r="A21" s="2">
        <f t="shared" si="1"/>
        <v>19</v>
      </c>
      <c r="B21" s="2"/>
      <c r="C21" s="6">
        <f t="shared" si="3"/>
        <v>77484097.800000012</v>
      </c>
      <c r="D21" s="5">
        <f>+D20*2</f>
        <v>1511654.4000000001</v>
      </c>
      <c r="E21" s="6">
        <f t="shared" si="4"/>
        <v>116226146.60000002</v>
      </c>
      <c r="F21" s="6">
        <f t="shared" si="0"/>
        <v>38742048.900000006</v>
      </c>
    </row>
    <row r="23" spans="1:8" ht="21" x14ac:dyDescent="0.35">
      <c r="A23" s="60" t="s">
        <v>11</v>
      </c>
      <c r="B23" s="60"/>
      <c r="C23" s="60"/>
      <c r="D23" s="60"/>
      <c r="E23" s="60"/>
      <c r="F23" s="60"/>
      <c r="G23" s="12" t="s">
        <v>19</v>
      </c>
      <c r="H23" s="20">
        <v>0.2</v>
      </c>
    </row>
    <row r="24" spans="1:8" x14ac:dyDescent="0.25">
      <c r="A24" s="4" t="s">
        <v>5</v>
      </c>
      <c r="B24" s="4" t="s">
        <v>33</v>
      </c>
      <c r="C24" s="4" t="s">
        <v>2</v>
      </c>
      <c r="D24" s="4" t="s">
        <v>1</v>
      </c>
      <c r="E24" s="4" t="s">
        <v>3</v>
      </c>
      <c r="F24" s="4" t="s">
        <v>0</v>
      </c>
      <c r="G24" s="21" t="s">
        <v>20</v>
      </c>
      <c r="H24" s="21">
        <v>3</v>
      </c>
    </row>
    <row r="25" spans="1:8" x14ac:dyDescent="0.25">
      <c r="A25" s="2">
        <v>1</v>
      </c>
      <c r="B25" s="2"/>
      <c r="C25" s="6">
        <f>+D25*$H$24</f>
        <v>0.60000000000000009</v>
      </c>
      <c r="D25" s="19">
        <f>H23</f>
        <v>0.2</v>
      </c>
      <c r="E25" s="6">
        <f>C25</f>
        <v>0.60000000000000009</v>
      </c>
      <c r="F25" s="6">
        <f>+C25/2</f>
        <v>0.30000000000000004</v>
      </c>
    </row>
    <row r="26" spans="1:8" x14ac:dyDescent="0.25">
      <c r="A26" s="2">
        <f>+A25+1</f>
        <v>2</v>
      </c>
      <c r="B26" s="2"/>
      <c r="C26" s="6">
        <f>+D26*2</f>
        <v>1.2000000000000002</v>
      </c>
      <c r="D26" s="43">
        <f>+D25*$H$24</f>
        <v>0.60000000000000009</v>
      </c>
      <c r="E26" s="6">
        <f>+E25+C26</f>
        <v>1.8000000000000003</v>
      </c>
      <c r="F26" s="6">
        <f t="shared" ref="F26:F35" si="6">+C26/2</f>
        <v>0.60000000000000009</v>
      </c>
    </row>
    <row r="27" spans="1:8" x14ac:dyDescent="0.25">
      <c r="A27" s="2">
        <f t="shared" ref="A27:A35" si="7">+A26+1</f>
        <v>3</v>
      </c>
      <c r="B27" s="2"/>
      <c r="C27" s="6">
        <f t="shared" ref="C27:C35" si="8">+D27*2</f>
        <v>3.6000000000000005</v>
      </c>
      <c r="D27" s="43">
        <f t="shared" ref="D27:D35" si="9">+D26*$H$24</f>
        <v>1.8000000000000003</v>
      </c>
      <c r="E27" s="6">
        <f t="shared" ref="E27:E35" si="10">+E26+C27</f>
        <v>5.4</v>
      </c>
      <c r="F27" s="6">
        <f t="shared" si="6"/>
        <v>1.8000000000000003</v>
      </c>
    </row>
    <row r="28" spans="1:8" x14ac:dyDescent="0.25">
      <c r="A28" s="2">
        <f t="shared" si="7"/>
        <v>4</v>
      </c>
      <c r="B28" s="2"/>
      <c r="C28" s="6">
        <f t="shared" si="8"/>
        <v>10.8</v>
      </c>
      <c r="D28" s="43">
        <f t="shared" si="9"/>
        <v>5.4</v>
      </c>
      <c r="E28" s="7">
        <f t="shared" si="10"/>
        <v>16.200000000000003</v>
      </c>
      <c r="F28" s="6">
        <f t="shared" si="6"/>
        <v>5.4</v>
      </c>
    </row>
    <row r="29" spans="1:8" x14ac:dyDescent="0.25">
      <c r="A29" s="2">
        <f t="shared" si="7"/>
        <v>5</v>
      </c>
      <c r="B29" s="2"/>
      <c r="C29" s="6">
        <f t="shared" si="8"/>
        <v>32.400000000000006</v>
      </c>
      <c r="D29" s="43">
        <f t="shared" si="9"/>
        <v>16.200000000000003</v>
      </c>
      <c r="E29" s="6">
        <f t="shared" si="10"/>
        <v>48.600000000000009</v>
      </c>
      <c r="F29" s="6">
        <f t="shared" si="6"/>
        <v>16.200000000000003</v>
      </c>
    </row>
    <row r="30" spans="1:8" x14ac:dyDescent="0.25">
      <c r="A30" s="2">
        <f t="shared" si="7"/>
        <v>6</v>
      </c>
      <c r="B30" s="2"/>
      <c r="C30" s="6">
        <f t="shared" si="8"/>
        <v>97.200000000000017</v>
      </c>
      <c r="D30" s="43">
        <f t="shared" si="9"/>
        <v>48.600000000000009</v>
      </c>
      <c r="E30" s="7">
        <f t="shared" si="10"/>
        <v>145.80000000000001</v>
      </c>
      <c r="F30" s="7">
        <f t="shared" si="6"/>
        <v>48.600000000000009</v>
      </c>
    </row>
    <row r="31" spans="1:8" x14ac:dyDescent="0.25">
      <c r="A31" s="2">
        <f t="shared" si="7"/>
        <v>7</v>
      </c>
      <c r="B31" s="2"/>
      <c r="C31" s="6">
        <f t="shared" si="8"/>
        <v>291.60000000000002</v>
      </c>
      <c r="D31" s="43">
        <f t="shared" si="9"/>
        <v>145.80000000000001</v>
      </c>
      <c r="E31" s="7">
        <f t="shared" si="10"/>
        <v>437.40000000000003</v>
      </c>
      <c r="F31" s="7">
        <f t="shared" si="6"/>
        <v>145.80000000000001</v>
      </c>
    </row>
    <row r="32" spans="1:8" x14ac:dyDescent="0.25">
      <c r="A32" s="2">
        <f t="shared" si="7"/>
        <v>8</v>
      </c>
      <c r="B32" s="2"/>
      <c r="C32" s="6">
        <f t="shared" si="8"/>
        <v>874.80000000000007</v>
      </c>
      <c r="D32" s="43">
        <f t="shared" si="9"/>
        <v>437.40000000000003</v>
      </c>
      <c r="E32" s="7">
        <f t="shared" si="10"/>
        <v>1312.2</v>
      </c>
      <c r="F32" s="7">
        <f t="shared" si="6"/>
        <v>437.40000000000003</v>
      </c>
    </row>
    <row r="33" spans="1:6" x14ac:dyDescent="0.25">
      <c r="A33" s="2">
        <f>+A32+1</f>
        <v>9</v>
      </c>
      <c r="B33" s="2"/>
      <c r="C33" s="6">
        <f t="shared" si="8"/>
        <v>2624.4</v>
      </c>
      <c r="D33" s="43">
        <f t="shared" si="9"/>
        <v>1312.2</v>
      </c>
      <c r="E33" s="42">
        <f t="shared" si="10"/>
        <v>3936.6000000000004</v>
      </c>
      <c r="F33" s="42">
        <f t="shared" si="6"/>
        <v>1312.2</v>
      </c>
    </row>
    <row r="34" spans="1:6" x14ac:dyDescent="0.25">
      <c r="A34" s="2">
        <f>+A33+1</f>
        <v>10</v>
      </c>
      <c r="B34" s="2"/>
      <c r="C34" s="6">
        <f t="shared" si="8"/>
        <v>7873.2000000000007</v>
      </c>
      <c r="D34" s="43">
        <f t="shared" si="9"/>
        <v>3936.6000000000004</v>
      </c>
      <c r="E34" s="7">
        <f t="shared" si="10"/>
        <v>11809.800000000001</v>
      </c>
      <c r="F34" s="6">
        <f t="shared" si="6"/>
        <v>3936.6000000000004</v>
      </c>
    </row>
    <row r="35" spans="1:6" x14ac:dyDescent="0.25">
      <c r="A35" s="2">
        <f t="shared" si="7"/>
        <v>11</v>
      </c>
      <c r="B35" s="2"/>
      <c r="C35" s="6">
        <f t="shared" si="8"/>
        <v>23619.600000000002</v>
      </c>
      <c r="D35" s="43">
        <f t="shared" si="9"/>
        <v>11809.800000000001</v>
      </c>
      <c r="E35" s="6">
        <f t="shared" si="10"/>
        <v>35429.4</v>
      </c>
      <c r="F35" s="6">
        <f t="shared" si="6"/>
        <v>11809.800000000001</v>
      </c>
    </row>
    <row r="37" spans="1:6" x14ac:dyDescent="0.25">
      <c r="C37" t="s">
        <v>32</v>
      </c>
    </row>
  </sheetData>
  <mergeCells count="2">
    <mergeCell ref="A1:F1"/>
    <mergeCell ref="A23:F23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99FC9-7182-4E36-98E3-E71D3BA08045}">
  <sheetPr codeName="Sheet7">
    <tabColor theme="2" tint="-0.499984740745262"/>
  </sheetPr>
  <dimension ref="A1:M32"/>
  <sheetViews>
    <sheetView workbookViewId="0">
      <selection activeCell="H27" sqref="H27"/>
    </sheetView>
  </sheetViews>
  <sheetFormatPr defaultRowHeight="15" x14ac:dyDescent="0.25"/>
  <cols>
    <col min="1" max="1" width="11.42578125" bestFit="1" customWidth="1"/>
    <col min="2" max="2" width="9.140625" bestFit="1" customWidth="1"/>
    <col min="3" max="3" width="13.85546875" bestFit="1" customWidth="1"/>
    <col min="4" max="4" width="14.85546875" bestFit="1" customWidth="1"/>
  </cols>
  <sheetData>
    <row r="1" spans="1:13" x14ac:dyDescent="0.25">
      <c r="A1" s="49" t="s">
        <v>12</v>
      </c>
      <c r="B1" s="50"/>
      <c r="C1" s="50"/>
      <c r="D1" s="51"/>
      <c r="E1" s="12" t="s">
        <v>19</v>
      </c>
      <c r="F1" s="20">
        <v>1</v>
      </c>
    </row>
    <row r="2" spans="1:13" x14ac:dyDescent="0.25">
      <c r="A2" s="4" t="s">
        <v>7</v>
      </c>
      <c r="B2" s="4" t="s">
        <v>21</v>
      </c>
      <c r="C2" s="4" t="s">
        <v>9</v>
      </c>
      <c r="D2" s="4" t="s">
        <v>10</v>
      </c>
      <c r="E2" s="45"/>
      <c r="F2" s="23"/>
    </row>
    <row r="3" spans="1:13" x14ac:dyDescent="0.25">
      <c r="A3" s="2">
        <v>1</v>
      </c>
      <c r="B3" s="22">
        <v>1</v>
      </c>
      <c r="C3" s="10">
        <f t="shared" ref="C3:C32" si="0">$F$1*B3</f>
        <v>1</v>
      </c>
      <c r="D3" s="10">
        <f>C3</f>
        <v>1</v>
      </c>
    </row>
    <row r="4" spans="1:13" x14ac:dyDescent="0.25">
      <c r="A4" s="2">
        <v>2</v>
      </c>
      <c r="B4" s="22">
        <v>1</v>
      </c>
      <c r="C4" s="10">
        <f t="shared" si="0"/>
        <v>1</v>
      </c>
      <c r="D4" s="10">
        <f>+D3+C4</f>
        <v>2</v>
      </c>
    </row>
    <row r="5" spans="1:13" x14ac:dyDescent="0.25">
      <c r="A5" s="2">
        <v>3</v>
      </c>
      <c r="B5" s="22">
        <f>+B3+B4</f>
        <v>2</v>
      </c>
      <c r="C5" s="10">
        <f>$F$1*B5</f>
        <v>2</v>
      </c>
      <c r="D5" s="10">
        <f t="shared" ref="D5:D32" si="1">+D4+C5</f>
        <v>4</v>
      </c>
    </row>
    <row r="6" spans="1:13" x14ac:dyDescent="0.25">
      <c r="A6" s="2">
        <v>4</v>
      </c>
      <c r="B6" s="22">
        <f t="shared" ref="B6:B32" si="2">+B4+B5</f>
        <v>3</v>
      </c>
      <c r="C6" s="10">
        <f t="shared" si="0"/>
        <v>3</v>
      </c>
      <c r="D6" s="10">
        <f t="shared" si="1"/>
        <v>7</v>
      </c>
    </row>
    <row r="7" spans="1:13" x14ac:dyDescent="0.25">
      <c r="A7" s="2">
        <v>5</v>
      </c>
      <c r="B7" s="22">
        <f t="shared" si="2"/>
        <v>5</v>
      </c>
      <c r="C7" s="10">
        <f t="shared" si="0"/>
        <v>5</v>
      </c>
      <c r="D7" s="10">
        <f t="shared" si="1"/>
        <v>12</v>
      </c>
    </row>
    <row r="8" spans="1:13" x14ac:dyDescent="0.25">
      <c r="A8" s="2">
        <v>6</v>
      </c>
      <c r="B8" s="22">
        <f t="shared" si="2"/>
        <v>8</v>
      </c>
      <c r="C8" s="10">
        <f t="shared" si="0"/>
        <v>8</v>
      </c>
      <c r="D8" s="10">
        <f t="shared" si="1"/>
        <v>20</v>
      </c>
    </row>
    <row r="9" spans="1:13" x14ac:dyDescent="0.25">
      <c r="A9" s="2">
        <v>7</v>
      </c>
      <c r="B9" s="22">
        <f t="shared" si="2"/>
        <v>13</v>
      </c>
      <c r="C9" s="10">
        <f t="shared" si="0"/>
        <v>13</v>
      </c>
      <c r="D9" s="10">
        <f t="shared" si="1"/>
        <v>33</v>
      </c>
    </row>
    <row r="10" spans="1:13" x14ac:dyDescent="0.25">
      <c r="A10" s="2">
        <v>8</v>
      </c>
      <c r="B10" s="22">
        <f t="shared" si="2"/>
        <v>21</v>
      </c>
      <c r="C10" s="10">
        <f t="shared" si="0"/>
        <v>21</v>
      </c>
      <c r="D10" s="10">
        <f t="shared" si="1"/>
        <v>54</v>
      </c>
    </row>
    <row r="11" spans="1:13" x14ac:dyDescent="0.25">
      <c r="A11" s="2">
        <v>9</v>
      </c>
      <c r="B11" s="22">
        <f t="shared" si="2"/>
        <v>34</v>
      </c>
      <c r="C11" s="10">
        <f t="shared" si="0"/>
        <v>34</v>
      </c>
      <c r="D11" s="10">
        <f t="shared" si="1"/>
        <v>88</v>
      </c>
      <c r="G11" t="s">
        <v>34</v>
      </c>
    </row>
    <row r="12" spans="1:13" x14ac:dyDescent="0.25">
      <c r="A12" s="2">
        <v>10</v>
      </c>
      <c r="B12" s="22">
        <f t="shared" si="2"/>
        <v>55</v>
      </c>
      <c r="C12" s="10">
        <f t="shared" si="0"/>
        <v>55</v>
      </c>
      <c r="D12" s="10">
        <f t="shared" si="1"/>
        <v>143</v>
      </c>
      <c r="G12" t="s">
        <v>35</v>
      </c>
    </row>
    <row r="13" spans="1:13" x14ac:dyDescent="0.25">
      <c r="A13" s="2">
        <v>11</v>
      </c>
      <c r="B13" s="22">
        <f t="shared" si="2"/>
        <v>89</v>
      </c>
      <c r="C13" s="10">
        <f t="shared" si="0"/>
        <v>89</v>
      </c>
      <c r="D13" s="10">
        <f t="shared" si="1"/>
        <v>232</v>
      </c>
      <c r="G13" t="s">
        <v>36</v>
      </c>
    </row>
    <row r="14" spans="1:13" x14ac:dyDescent="0.25">
      <c r="A14" s="2">
        <v>12</v>
      </c>
      <c r="B14" s="22">
        <f t="shared" si="2"/>
        <v>144</v>
      </c>
      <c r="C14" s="10">
        <f t="shared" si="0"/>
        <v>144</v>
      </c>
      <c r="D14" s="10">
        <f t="shared" si="1"/>
        <v>376</v>
      </c>
      <c r="G14" s="73" t="s">
        <v>37</v>
      </c>
      <c r="H14" s="72"/>
      <c r="I14" s="72"/>
      <c r="J14" s="72"/>
      <c r="K14" s="72"/>
      <c r="L14" s="72"/>
      <c r="M14" s="72"/>
    </row>
    <row r="15" spans="1:13" x14ac:dyDescent="0.25">
      <c r="A15" s="2">
        <v>13</v>
      </c>
      <c r="B15" s="22">
        <f t="shared" si="2"/>
        <v>233</v>
      </c>
      <c r="C15" s="10">
        <f t="shared" si="0"/>
        <v>233</v>
      </c>
      <c r="D15" s="10">
        <f t="shared" si="1"/>
        <v>609</v>
      </c>
      <c r="G15" t="s">
        <v>38</v>
      </c>
    </row>
    <row r="16" spans="1:13" x14ac:dyDescent="0.25">
      <c r="A16" s="2">
        <v>14</v>
      </c>
      <c r="B16" s="22">
        <f t="shared" si="2"/>
        <v>377</v>
      </c>
      <c r="C16" s="10">
        <f t="shared" si="0"/>
        <v>377</v>
      </c>
      <c r="D16" s="10">
        <f t="shared" si="1"/>
        <v>986</v>
      </c>
      <c r="G16" t="s">
        <v>39</v>
      </c>
    </row>
    <row r="17" spans="1:7" x14ac:dyDescent="0.25">
      <c r="A17" s="2">
        <v>15</v>
      </c>
      <c r="B17" s="22">
        <f t="shared" si="2"/>
        <v>610</v>
      </c>
      <c r="C17" s="10">
        <f t="shared" si="0"/>
        <v>610</v>
      </c>
      <c r="D17" s="10">
        <f t="shared" si="1"/>
        <v>1596</v>
      </c>
      <c r="G17" t="s">
        <v>40</v>
      </c>
    </row>
    <row r="18" spans="1:7" x14ac:dyDescent="0.25">
      <c r="A18" s="2">
        <v>16</v>
      </c>
      <c r="B18" s="22">
        <f t="shared" si="2"/>
        <v>987</v>
      </c>
      <c r="C18" s="10">
        <f t="shared" si="0"/>
        <v>987</v>
      </c>
      <c r="D18" s="10">
        <f t="shared" si="1"/>
        <v>2583</v>
      </c>
    </row>
    <row r="19" spans="1:7" x14ac:dyDescent="0.25">
      <c r="A19" s="2">
        <v>17</v>
      </c>
      <c r="B19" s="22">
        <f t="shared" si="2"/>
        <v>1597</v>
      </c>
      <c r="C19" s="10">
        <f t="shared" si="0"/>
        <v>1597</v>
      </c>
      <c r="D19" s="10">
        <f t="shared" si="1"/>
        <v>4180</v>
      </c>
    </row>
    <row r="20" spans="1:7" x14ac:dyDescent="0.25">
      <c r="A20" s="2">
        <v>18</v>
      </c>
      <c r="B20" s="22">
        <f t="shared" si="2"/>
        <v>2584</v>
      </c>
      <c r="C20" s="10">
        <f t="shared" si="0"/>
        <v>2584</v>
      </c>
      <c r="D20" s="10">
        <f t="shared" si="1"/>
        <v>6764</v>
      </c>
    </row>
    <row r="21" spans="1:7" x14ac:dyDescent="0.25">
      <c r="A21" s="2">
        <v>19</v>
      </c>
      <c r="B21" s="22">
        <f t="shared" si="2"/>
        <v>4181</v>
      </c>
      <c r="C21" s="10">
        <f t="shared" si="0"/>
        <v>4181</v>
      </c>
      <c r="D21" s="10">
        <f t="shared" si="1"/>
        <v>10945</v>
      </c>
    </row>
    <row r="22" spans="1:7" x14ac:dyDescent="0.25">
      <c r="A22" s="2">
        <v>20</v>
      </c>
      <c r="B22" s="22">
        <f t="shared" si="2"/>
        <v>6765</v>
      </c>
      <c r="C22" s="10">
        <f t="shared" si="0"/>
        <v>6765</v>
      </c>
      <c r="D22" s="10">
        <f t="shared" si="1"/>
        <v>17710</v>
      </c>
    </row>
    <row r="23" spans="1:7" x14ac:dyDescent="0.25">
      <c r="A23" s="69">
        <v>21</v>
      </c>
      <c r="B23" s="70">
        <f t="shared" si="2"/>
        <v>10946</v>
      </c>
      <c r="C23" s="71">
        <f t="shared" si="0"/>
        <v>10946</v>
      </c>
      <c r="D23" s="71">
        <f t="shared" si="1"/>
        <v>28656</v>
      </c>
    </row>
    <row r="24" spans="1:7" x14ac:dyDescent="0.25">
      <c r="A24" s="2">
        <v>22</v>
      </c>
      <c r="B24" s="22">
        <f t="shared" si="2"/>
        <v>17711</v>
      </c>
      <c r="C24" s="10">
        <f t="shared" si="0"/>
        <v>17711</v>
      </c>
      <c r="D24" s="10">
        <f>+D23+C24</f>
        <v>46367</v>
      </c>
    </row>
    <row r="25" spans="1:7" x14ac:dyDescent="0.25">
      <c r="A25" s="2">
        <v>23</v>
      </c>
      <c r="B25" s="22">
        <f t="shared" si="2"/>
        <v>28657</v>
      </c>
      <c r="C25" s="10">
        <f t="shared" si="0"/>
        <v>28657</v>
      </c>
      <c r="D25" s="10">
        <f t="shared" si="1"/>
        <v>75024</v>
      </c>
    </row>
    <row r="26" spans="1:7" x14ac:dyDescent="0.25">
      <c r="A26" s="2">
        <v>24</v>
      </c>
      <c r="B26" s="22">
        <f t="shared" si="2"/>
        <v>46368</v>
      </c>
      <c r="C26" s="10">
        <f t="shared" si="0"/>
        <v>46368</v>
      </c>
      <c r="D26" s="10">
        <f t="shared" si="1"/>
        <v>121392</v>
      </c>
    </row>
    <row r="27" spans="1:7" x14ac:dyDescent="0.25">
      <c r="A27" s="2">
        <v>25</v>
      </c>
      <c r="B27" s="22">
        <f t="shared" si="2"/>
        <v>75025</v>
      </c>
      <c r="C27" s="10">
        <f t="shared" si="0"/>
        <v>75025</v>
      </c>
      <c r="D27" s="10">
        <f t="shared" si="1"/>
        <v>196417</v>
      </c>
    </row>
    <row r="28" spans="1:7" x14ac:dyDescent="0.25">
      <c r="A28" s="2">
        <v>26</v>
      </c>
      <c r="B28" s="22">
        <f t="shared" si="2"/>
        <v>121393</v>
      </c>
      <c r="C28" s="10">
        <f t="shared" si="0"/>
        <v>121393</v>
      </c>
      <c r="D28" s="10">
        <f t="shared" si="1"/>
        <v>317810</v>
      </c>
    </row>
    <row r="29" spans="1:7" x14ac:dyDescent="0.25">
      <c r="A29" s="2">
        <v>27</v>
      </c>
      <c r="B29" s="22">
        <f t="shared" si="2"/>
        <v>196418</v>
      </c>
      <c r="C29" s="10">
        <f t="shared" si="0"/>
        <v>196418</v>
      </c>
      <c r="D29" s="10">
        <f t="shared" si="1"/>
        <v>514228</v>
      </c>
    </row>
    <row r="30" spans="1:7" x14ac:dyDescent="0.25">
      <c r="A30" s="2">
        <v>28</v>
      </c>
      <c r="B30" s="22">
        <f t="shared" si="2"/>
        <v>317811</v>
      </c>
      <c r="C30" s="10">
        <f t="shared" si="0"/>
        <v>317811</v>
      </c>
      <c r="D30" s="10">
        <f t="shared" si="1"/>
        <v>832039</v>
      </c>
    </row>
    <row r="31" spans="1:7" x14ac:dyDescent="0.25">
      <c r="A31" s="2">
        <v>29</v>
      </c>
      <c r="B31" s="22">
        <f t="shared" si="2"/>
        <v>514229</v>
      </c>
      <c r="C31" s="10">
        <f t="shared" si="0"/>
        <v>514229</v>
      </c>
      <c r="D31" s="10">
        <f t="shared" si="1"/>
        <v>1346268</v>
      </c>
    </row>
    <row r="32" spans="1:7" x14ac:dyDescent="0.25">
      <c r="A32" s="2">
        <v>30</v>
      </c>
      <c r="B32" s="22">
        <f t="shared" si="2"/>
        <v>832040</v>
      </c>
      <c r="C32" s="10">
        <f t="shared" si="0"/>
        <v>832040</v>
      </c>
      <c r="D32" s="10">
        <f t="shared" si="1"/>
        <v>2178308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2E1E-9D83-4F5B-ABB4-1C0DAF8A306B}">
  <sheetPr codeName="Sheet9">
    <tabColor theme="5" tint="0.39997558519241921"/>
  </sheetPr>
  <dimension ref="B1:Q43"/>
  <sheetViews>
    <sheetView tabSelected="1" topLeftCell="C1" workbookViewId="0">
      <pane ySplit="3" topLeftCell="A4" activePane="bottomLeft" state="frozen"/>
      <selection activeCell="B1" sqref="B1"/>
      <selection pane="bottomLeft" activeCell="L31" sqref="L31"/>
    </sheetView>
  </sheetViews>
  <sheetFormatPr defaultRowHeight="12.75" x14ac:dyDescent="0.2"/>
  <cols>
    <col min="1" max="1" width="9.140625" style="25"/>
    <col min="2" max="2" width="12.28515625" style="25" hidden="1" customWidth="1"/>
    <col min="3" max="3" width="11.42578125" style="39" bestFit="1" customWidth="1"/>
    <col min="4" max="4" width="13.28515625" style="39" bestFit="1" customWidth="1"/>
    <col min="5" max="5" width="13.85546875" style="39" bestFit="1" customWidth="1"/>
    <col min="6" max="6" width="13.5703125" style="39" bestFit="1" customWidth="1"/>
    <col min="7" max="7" width="15.5703125" style="39" customWidth="1"/>
    <col min="8" max="8" width="13.5703125" style="25" bestFit="1" customWidth="1"/>
    <col min="9" max="9" width="10.85546875" style="25" bestFit="1" customWidth="1"/>
    <col min="10" max="16384" width="9.140625" style="25"/>
  </cols>
  <sheetData>
    <row r="1" spans="2:17" x14ac:dyDescent="0.2">
      <c r="B1" s="52" t="s">
        <v>17</v>
      </c>
      <c r="C1" s="52"/>
      <c r="D1" s="52"/>
      <c r="E1" s="52"/>
      <c r="F1" s="52"/>
      <c r="G1" s="52"/>
      <c r="H1" s="53"/>
      <c r="I1" s="24" t="s">
        <v>13</v>
      </c>
      <c r="J1" s="24">
        <v>0.04</v>
      </c>
    </row>
    <row r="2" spans="2:17" hidden="1" x14ac:dyDescent="0.2">
      <c r="B2" s="26" t="s">
        <v>23</v>
      </c>
      <c r="C2" s="27">
        <f>IF($J$1=INT($J$1), 0, LEN(TEXT($J$1-INT($J$1),"0.################"))-2)</f>
        <v>2</v>
      </c>
      <c r="D2" s="54" t="s">
        <v>22</v>
      </c>
      <c r="E2" s="55"/>
      <c r="F2" s="28"/>
      <c r="G2" s="29"/>
      <c r="H2" s="30"/>
    </row>
    <row r="3" spans="2:17" ht="25.5" x14ac:dyDescent="0.2">
      <c r="B3" s="31" t="s">
        <v>16</v>
      </c>
      <c r="C3" s="32" t="s">
        <v>7</v>
      </c>
      <c r="D3" s="41" t="s">
        <v>14</v>
      </c>
      <c r="E3" s="41" t="s">
        <v>15</v>
      </c>
      <c r="F3" s="33" t="s">
        <v>2</v>
      </c>
      <c r="G3" s="33" t="s">
        <v>3</v>
      </c>
      <c r="H3" s="33" t="s">
        <v>0</v>
      </c>
    </row>
    <row r="4" spans="2:17" x14ac:dyDescent="0.2">
      <c r="B4" s="34">
        <f>$J$1</f>
        <v>0.04</v>
      </c>
      <c r="C4" s="35">
        <f>IFERROR(C3+1, 1)</f>
        <v>1</v>
      </c>
      <c r="D4" s="40">
        <f t="shared" ref="D4:D43" si="0">ROUNDDOWN(ROUNDDOWN(B4,$C$2)/$J$1,0)*$J$1</f>
        <v>0.04</v>
      </c>
      <c r="E4" s="36">
        <f>D4*6</f>
        <v>0.24</v>
      </c>
      <c r="F4" s="36">
        <f>D4+E4</f>
        <v>0.27999999999999997</v>
      </c>
      <c r="G4" s="36">
        <f>SUM($F$4:F4)</f>
        <v>0.27999999999999997</v>
      </c>
      <c r="H4" s="37">
        <f>D4*36-G4</f>
        <v>1.1599999999999999</v>
      </c>
    </row>
    <row r="5" spans="2:17" x14ac:dyDescent="0.2">
      <c r="B5" s="34">
        <f>B4*1.25</f>
        <v>0.05</v>
      </c>
      <c r="C5" s="35">
        <f>IFERROR(C4+1, 1)</f>
        <v>2</v>
      </c>
      <c r="D5" s="40">
        <f t="shared" si="0"/>
        <v>0.04</v>
      </c>
      <c r="E5" s="36">
        <f t="shared" ref="E5:E43" si="1">D5*6</f>
        <v>0.24</v>
      </c>
      <c r="F5" s="36">
        <f t="shared" ref="F5:F43" si="2">D5+E5</f>
        <v>0.27999999999999997</v>
      </c>
      <c r="G5" s="36">
        <f>SUM($F$4:F5)</f>
        <v>0.55999999999999994</v>
      </c>
      <c r="H5" s="37">
        <f t="shared" ref="H5:H43" si="3">D5*36-G5</f>
        <v>0.88</v>
      </c>
    </row>
    <row r="6" spans="2:17" ht="15" x14ac:dyDescent="0.25">
      <c r="B6" s="34">
        <f t="shared" ref="B6:B43" si="4">B5*1.25</f>
        <v>6.25E-2</v>
      </c>
      <c r="C6" s="35">
        <f t="shared" ref="C6:C43" si="5">IFERROR(C5+1, 1)</f>
        <v>3</v>
      </c>
      <c r="D6" s="40">
        <f t="shared" si="0"/>
        <v>0.04</v>
      </c>
      <c r="E6" s="36">
        <f t="shared" si="1"/>
        <v>0.24</v>
      </c>
      <c r="F6" s="36">
        <f t="shared" si="2"/>
        <v>0.27999999999999997</v>
      </c>
      <c r="G6" s="36">
        <f>SUM($F$4:F6)</f>
        <v>0.83999999999999986</v>
      </c>
      <c r="H6" s="37">
        <f t="shared" si="3"/>
        <v>0.60000000000000009</v>
      </c>
      <c r="J6" t="s">
        <v>34</v>
      </c>
      <c r="K6"/>
      <c r="L6"/>
      <c r="M6"/>
      <c r="N6"/>
      <c r="O6"/>
      <c r="P6"/>
      <c r="Q6"/>
    </row>
    <row r="7" spans="2:17" ht="15" x14ac:dyDescent="0.25">
      <c r="B7" s="34">
        <f t="shared" si="4"/>
        <v>7.8125E-2</v>
      </c>
      <c r="C7" s="35">
        <f t="shared" si="5"/>
        <v>4</v>
      </c>
      <c r="D7" s="40">
        <f t="shared" si="0"/>
        <v>0.04</v>
      </c>
      <c r="E7" s="36">
        <f t="shared" si="1"/>
        <v>0.24</v>
      </c>
      <c r="F7" s="36">
        <f t="shared" si="2"/>
        <v>0.27999999999999997</v>
      </c>
      <c r="G7" s="36">
        <f>SUM($F$4:F7)</f>
        <v>1.1199999999999999</v>
      </c>
      <c r="H7" s="37">
        <f t="shared" si="3"/>
        <v>0.32000000000000006</v>
      </c>
      <c r="J7" t="s">
        <v>35</v>
      </c>
      <c r="K7"/>
      <c r="L7"/>
      <c r="M7"/>
      <c r="N7"/>
      <c r="O7"/>
      <c r="P7"/>
      <c r="Q7"/>
    </row>
    <row r="8" spans="2:17" ht="15" x14ac:dyDescent="0.25">
      <c r="B8" s="34">
        <f t="shared" si="4"/>
        <v>9.765625E-2</v>
      </c>
      <c r="C8" s="35">
        <f t="shared" si="5"/>
        <v>5</v>
      </c>
      <c r="D8" s="40">
        <f t="shared" si="0"/>
        <v>0.08</v>
      </c>
      <c r="E8" s="36">
        <f t="shared" si="1"/>
        <v>0.48</v>
      </c>
      <c r="F8" s="36">
        <f t="shared" si="2"/>
        <v>0.55999999999999994</v>
      </c>
      <c r="G8" s="36">
        <f>SUM($F$4:F8)</f>
        <v>1.6799999999999997</v>
      </c>
      <c r="H8" s="37">
        <f t="shared" si="3"/>
        <v>1.2000000000000002</v>
      </c>
      <c r="J8" t="s">
        <v>36</v>
      </c>
      <c r="K8"/>
      <c r="L8"/>
      <c r="M8"/>
      <c r="N8"/>
      <c r="O8"/>
      <c r="P8"/>
      <c r="Q8"/>
    </row>
    <row r="9" spans="2:17" ht="15" x14ac:dyDescent="0.25">
      <c r="B9" s="34">
        <f t="shared" si="4"/>
        <v>0.1220703125</v>
      </c>
      <c r="C9" s="35">
        <f t="shared" si="5"/>
        <v>6</v>
      </c>
      <c r="D9" s="40">
        <f t="shared" si="0"/>
        <v>0.12</v>
      </c>
      <c r="E9" s="36">
        <f t="shared" si="1"/>
        <v>0.72</v>
      </c>
      <c r="F9" s="36">
        <f t="shared" si="2"/>
        <v>0.84</v>
      </c>
      <c r="G9" s="36">
        <f>SUM($F$4:F9)</f>
        <v>2.5199999999999996</v>
      </c>
      <c r="H9" s="37">
        <f t="shared" si="3"/>
        <v>1.8000000000000007</v>
      </c>
      <c r="J9" s="73" t="s">
        <v>41</v>
      </c>
      <c r="K9" s="72"/>
      <c r="L9" s="72"/>
      <c r="M9" s="72"/>
      <c r="N9" s="72"/>
      <c r="O9" s="72"/>
      <c r="P9" s="72"/>
      <c r="Q9"/>
    </row>
    <row r="10" spans="2:17" ht="15" x14ac:dyDescent="0.25">
      <c r="B10" s="34">
        <f t="shared" si="4"/>
        <v>0.152587890625</v>
      </c>
      <c r="C10" s="35">
        <f t="shared" si="5"/>
        <v>7</v>
      </c>
      <c r="D10" s="40">
        <f t="shared" si="0"/>
        <v>0.12</v>
      </c>
      <c r="E10" s="36">
        <f t="shared" si="1"/>
        <v>0.72</v>
      </c>
      <c r="F10" s="36">
        <f t="shared" si="2"/>
        <v>0.84</v>
      </c>
      <c r="G10" s="36">
        <f>SUM($F$4:F10)</f>
        <v>3.3599999999999994</v>
      </c>
      <c r="H10" s="37">
        <f t="shared" si="3"/>
        <v>0.96000000000000085</v>
      </c>
      <c r="J10" t="s">
        <v>42</v>
      </c>
      <c r="K10"/>
      <c r="L10"/>
      <c r="M10"/>
      <c r="N10"/>
      <c r="O10"/>
      <c r="P10"/>
      <c r="Q10"/>
    </row>
    <row r="11" spans="2:17" ht="15" x14ac:dyDescent="0.25">
      <c r="B11" s="34">
        <f t="shared" si="4"/>
        <v>0.19073486328125</v>
      </c>
      <c r="C11" s="35">
        <f t="shared" si="5"/>
        <v>8</v>
      </c>
      <c r="D11" s="40">
        <f t="shared" si="0"/>
        <v>0.16</v>
      </c>
      <c r="E11" s="36">
        <f t="shared" si="1"/>
        <v>0.96</v>
      </c>
      <c r="F11" s="36">
        <f t="shared" si="2"/>
        <v>1.1199999999999999</v>
      </c>
      <c r="G11" s="36">
        <f>SUM($F$4:F11)</f>
        <v>4.4799999999999995</v>
      </c>
      <c r="H11" s="37">
        <f t="shared" si="3"/>
        <v>1.2800000000000002</v>
      </c>
      <c r="J11" t="s">
        <v>43</v>
      </c>
      <c r="K11"/>
      <c r="L11"/>
      <c r="M11"/>
      <c r="N11"/>
      <c r="O11"/>
      <c r="P11"/>
      <c r="Q11"/>
    </row>
    <row r="12" spans="2:17" ht="15" x14ac:dyDescent="0.25">
      <c r="B12" s="34">
        <f t="shared" si="4"/>
        <v>0.2384185791015625</v>
      </c>
      <c r="C12" s="35">
        <f t="shared" si="5"/>
        <v>9</v>
      </c>
      <c r="D12" s="40">
        <f t="shared" si="0"/>
        <v>0.2</v>
      </c>
      <c r="E12" s="36">
        <f t="shared" si="1"/>
        <v>1.2000000000000002</v>
      </c>
      <c r="F12" s="36">
        <f t="shared" si="2"/>
        <v>1.4000000000000001</v>
      </c>
      <c r="G12" s="36">
        <f>SUM($F$4:F12)</f>
        <v>5.88</v>
      </c>
      <c r="H12" s="37">
        <f t="shared" si="3"/>
        <v>1.3200000000000003</v>
      </c>
      <c r="J12" t="s">
        <v>44</v>
      </c>
      <c r="K12"/>
      <c r="L12"/>
      <c r="M12"/>
      <c r="N12"/>
      <c r="O12"/>
      <c r="P12"/>
      <c r="Q12"/>
    </row>
    <row r="13" spans="2:17" x14ac:dyDescent="0.2">
      <c r="B13" s="34">
        <f t="shared" si="4"/>
        <v>0.29802322387695313</v>
      </c>
      <c r="C13" s="35">
        <f t="shared" si="5"/>
        <v>10</v>
      </c>
      <c r="D13" s="40">
        <f t="shared" si="0"/>
        <v>0.28000000000000003</v>
      </c>
      <c r="E13" s="36">
        <f t="shared" si="1"/>
        <v>1.6800000000000002</v>
      </c>
      <c r="F13" s="36">
        <f t="shared" si="2"/>
        <v>1.9600000000000002</v>
      </c>
      <c r="G13" s="36">
        <f>SUM($F$4:F13)</f>
        <v>7.84</v>
      </c>
      <c r="H13" s="37">
        <f t="shared" si="3"/>
        <v>2.240000000000002</v>
      </c>
      <c r="J13" s="25" t="s">
        <v>45</v>
      </c>
    </row>
    <row r="14" spans="2:17" x14ac:dyDescent="0.2">
      <c r="B14" s="34">
        <f t="shared" si="4"/>
        <v>0.37252902984619141</v>
      </c>
      <c r="C14" s="35">
        <f t="shared" si="5"/>
        <v>11</v>
      </c>
      <c r="D14" s="40">
        <f t="shared" si="0"/>
        <v>0.36</v>
      </c>
      <c r="E14" s="36">
        <f t="shared" si="1"/>
        <v>2.16</v>
      </c>
      <c r="F14" s="36">
        <f t="shared" si="2"/>
        <v>2.52</v>
      </c>
      <c r="G14" s="36">
        <f>SUM($F$4:F14)</f>
        <v>10.36</v>
      </c>
      <c r="H14" s="37">
        <f t="shared" si="3"/>
        <v>2.5999999999999996</v>
      </c>
      <c r="J14" s="25" t="s">
        <v>46</v>
      </c>
    </row>
    <row r="15" spans="2:17" x14ac:dyDescent="0.2">
      <c r="B15" s="34">
        <f t="shared" si="4"/>
        <v>0.46566128730773926</v>
      </c>
      <c r="C15" s="35">
        <f t="shared" si="5"/>
        <v>12</v>
      </c>
      <c r="D15" s="40">
        <f t="shared" si="0"/>
        <v>0.44</v>
      </c>
      <c r="E15" s="36">
        <f t="shared" si="1"/>
        <v>2.64</v>
      </c>
      <c r="F15" s="36">
        <f t="shared" si="2"/>
        <v>3.08</v>
      </c>
      <c r="G15" s="36">
        <f>SUM($F$4:F15)</f>
        <v>13.44</v>
      </c>
      <c r="H15" s="37">
        <f t="shared" si="3"/>
        <v>2.4000000000000004</v>
      </c>
    </row>
    <row r="16" spans="2:17" x14ac:dyDescent="0.2">
      <c r="B16" s="34">
        <f t="shared" si="4"/>
        <v>0.58207660913467407</v>
      </c>
      <c r="C16" s="35">
        <f t="shared" si="5"/>
        <v>13</v>
      </c>
      <c r="D16" s="40">
        <f t="shared" si="0"/>
        <v>0.56000000000000005</v>
      </c>
      <c r="E16" s="36">
        <f t="shared" si="1"/>
        <v>3.3600000000000003</v>
      </c>
      <c r="F16" s="36">
        <f t="shared" si="2"/>
        <v>3.9200000000000004</v>
      </c>
      <c r="G16" s="36">
        <f>SUM($F$4:F16)</f>
        <v>17.36</v>
      </c>
      <c r="H16" s="37">
        <f t="shared" si="3"/>
        <v>2.8000000000000043</v>
      </c>
    </row>
    <row r="17" spans="2:13" x14ac:dyDescent="0.2">
      <c r="B17" s="34">
        <f t="shared" si="4"/>
        <v>0.72759576141834259</v>
      </c>
      <c r="C17" s="35">
        <f t="shared" si="5"/>
        <v>14</v>
      </c>
      <c r="D17" s="40">
        <f t="shared" si="0"/>
        <v>0.72</v>
      </c>
      <c r="E17" s="36">
        <f t="shared" si="1"/>
        <v>4.32</v>
      </c>
      <c r="F17" s="36">
        <f t="shared" si="2"/>
        <v>5.04</v>
      </c>
      <c r="G17" s="36">
        <f>SUM($F$4:F17)</f>
        <v>22.4</v>
      </c>
      <c r="H17" s="37">
        <f t="shared" si="3"/>
        <v>3.5199999999999996</v>
      </c>
    </row>
    <row r="18" spans="2:13" x14ac:dyDescent="0.2">
      <c r="B18" s="34">
        <f t="shared" si="4"/>
        <v>0.90949470177292824</v>
      </c>
      <c r="C18" s="35">
        <f t="shared" si="5"/>
        <v>15</v>
      </c>
      <c r="D18" s="40">
        <f t="shared" si="0"/>
        <v>0.88</v>
      </c>
      <c r="E18" s="36">
        <f t="shared" si="1"/>
        <v>5.28</v>
      </c>
      <c r="F18" s="36">
        <f t="shared" si="2"/>
        <v>6.16</v>
      </c>
      <c r="G18" s="36">
        <f>SUM($F$4:F18)</f>
        <v>28.56</v>
      </c>
      <c r="H18" s="37">
        <f t="shared" si="3"/>
        <v>3.120000000000001</v>
      </c>
    </row>
    <row r="19" spans="2:13" x14ac:dyDescent="0.2">
      <c r="B19" s="34">
        <f t="shared" si="4"/>
        <v>1.1368683772161603</v>
      </c>
      <c r="C19" s="35">
        <f t="shared" si="5"/>
        <v>16</v>
      </c>
      <c r="D19" s="40">
        <f t="shared" si="0"/>
        <v>1.1200000000000001</v>
      </c>
      <c r="E19" s="36">
        <f t="shared" si="1"/>
        <v>6.7200000000000006</v>
      </c>
      <c r="F19" s="36">
        <f t="shared" si="2"/>
        <v>7.8400000000000007</v>
      </c>
      <c r="G19" s="36">
        <f>SUM($F$4:F19)</f>
        <v>36.4</v>
      </c>
      <c r="H19" s="37">
        <f t="shared" si="3"/>
        <v>3.9200000000000088</v>
      </c>
      <c r="L19" s="39"/>
      <c r="M19" s="39"/>
    </row>
    <row r="20" spans="2:13" x14ac:dyDescent="0.2">
      <c r="B20" s="34">
        <f t="shared" si="4"/>
        <v>1.4210854715202004</v>
      </c>
      <c r="C20" s="35">
        <f t="shared" si="5"/>
        <v>17</v>
      </c>
      <c r="D20" s="40">
        <f t="shared" si="0"/>
        <v>1.4000000000000001</v>
      </c>
      <c r="E20" s="36">
        <f t="shared" si="1"/>
        <v>8.4</v>
      </c>
      <c r="F20" s="36">
        <f t="shared" si="2"/>
        <v>9.8000000000000007</v>
      </c>
      <c r="G20" s="36">
        <f>SUM($F$4:F20)</f>
        <v>46.2</v>
      </c>
      <c r="H20" s="37">
        <f t="shared" si="3"/>
        <v>4.2000000000000028</v>
      </c>
      <c r="L20" s="44"/>
      <c r="M20" s="39"/>
    </row>
    <row r="21" spans="2:13" x14ac:dyDescent="0.2">
      <c r="B21" s="34">
        <f t="shared" si="4"/>
        <v>1.7763568394002505</v>
      </c>
      <c r="C21" s="35">
        <f t="shared" si="5"/>
        <v>18</v>
      </c>
      <c r="D21" s="40">
        <f t="shared" si="0"/>
        <v>1.76</v>
      </c>
      <c r="E21" s="36">
        <f t="shared" si="1"/>
        <v>10.56</v>
      </c>
      <c r="F21" s="36">
        <f t="shared" si="2"/>
        <v>12.32</v>
      </c>
      <c r="G21" s="36">
        <f>SUM($F$4:F21)</f>
        <v>58.52</v>
      </c>
      <c r="H21" s="37">
        <f t="shared" si="3"/>
        <v>4.8399999999999963</v>
      </c>
      <c r="L21" s="39"/>
      <c r="M21" s="39"/>
    </row>
    <row r="22" spans="2:13" x14ac:dyDescent="0.2">
      <c r="B22" s="34">
        <f t="shared" si="4"/>
        <v>2.2204460492503131</v>
      </c>
      <c r="C22" s="35">
        <f t="shared" si="5"/>
        <v>19</v>
      </c>
      <c r="D22" s="40">
        <f t="shared" si="0"/>
        <v>2.2000000000000002</v>
      </c>
      <c r="E22" s="36">
        <f t="shared" si="1"/>
        <v>13.200000000000001</v>
      </c>
      <c r="F22" s="36">
        <f t="shared" si="2"/>
        <v>15.400000000000002</v>
      </c>
      <c r="G22" s="36">
        <f>SUM($F$4:F22)</f>
        <v>73.92</v>
      </c>
      <c r="H22" s="37">
        <f t="shared" si="3"/>
        <v>5.2800000000000011</v>
      </c>
      <c r="L22" s="39"/>
      <c r="M22" s="39"/>
    </row>
    <row r="23" spans="2:13" x14ac:dyDescent="0.2">
      <c r="B23" s="34">
        <f t="shared" si="4"/>
        <v>2.7755575615628914</v>
      </c>
      <c r="C23" s="35">
        <f t="shared" si="5"/>
        <v>20</v>
      </c>
      <c r="D23" s="40">
        <f t="shared" si="0"/>
        <v>2.7600000000000002</v>
      </c>
      <c r="E23" s="36">
        <f t="shared" si="1"/>
        <v>16.560000000000002</v>
      </c>
      <c r="F23" s="36">
        <f t="shared" si="2"/>
        <v>19.320000000000004</v>
      </c>
      <c r="G23" s="36">
        <f>SUM($F$4:F23)</f>
        <v>93.240000000000009</v>
      </c>
      <c r="H23" s="37">
        <f t="shared" si="3"/>
        <v>6.1200000000000045</v>
      </c>
      <c r="L23" s="39"/>
      <c r="M23" s="39"/>
    </row>
    <row r="24" spans="2:13" x14ac:dyDescent="0.2">
      <c r="B24" s="34">
        <f t="shared" si="4"/>
        <v>3.4694469519536142</v>
      </c>
      <c r="C24" s="35">
        <f t="shared" si="5"/>
        <v>21</v>
      </c>
      <c r="D24" s="40">
        <f t="shared" si="0"/>
        <v>3.44</v>
      </c>
      <c r="E24" s="36">
        <f t="shared" si="1"/>
        <v>20.64</v>
      </c>
      <c r="F24" s="36">
        <f t="shared" si="2"/>
        <v>24.080000000000002</v>
      </c>
      <c r="G24" s="36">
        <f>SUM($F$4:F24)</f>
        <v>117.32000000000001</v>
      </c>
      <c r="H24" s="37">
        <f t="shared" si="3"/>
        <v>6.519999999999996</v>
      </c>
      <c r="L24" s="39"/>
      <c r="M24" s="39"/>
    </row>
    <row r="25" spans="2:13" x14ac:dyDescent="0.2">
      <c r="B25" s="34">
        <f t="shared" si="4"/>
        <v>4.3368086899420177</v>
      </c>
      <c r="C25" s="35">
        <f t="shared" si="5"/>
        <v>22</v>
      </c>
      <c r="D25" s="40">
        <f t="shared" si="0"/>
        <v>4.32</v>
      </c>
      <c r="E25" s="36">
        <f t="shared" si="1"/>
        <v>25.92</v>
      </c>
      <c r="F25" s="36">
        <f t="shared" si="2"/>
        <v>30.240000000000002</v>
      </c>
      <c r="G25" s="36">
        <f>SUM($F$4:F25)</f>
        <v>147.56</v>
      </c>
      <c r="H25" s="37">
        <f t="shared" si="3"/>
        <v>7.960000000000008</v>
      </c>
      <c r="L25" s="39"/>
      <c r="M25" s="39"/>
    </row>
    <row r="26" spans="2:13" x14ac:dyDescent="0.2">
      <c r="B26" s="34">
        <f t="shared" si="4"/>
        <v>5.4210108624275222</v>
      </c>
      <c r="C26" s="35">
        <f t="shared" si="5"/>
        <v>23</v>
      </c>
      <c r="D26" s="40">
        <f t="shared" si="0"/>
        <v>5.4</v>
      </c>
      <c r="E26" s="36">
        <f t="shared" si="1"/>
        <v>32.400000000000006</v>
      </c>
      <c r="F26" s="36">
        <f t="shared" si="2"/>
        <v>37.800000000000004</v>
      </c>
      <c r="G26" s="36">
        <f>SUM($F$4:F26)</f>
        <v>185.36</v>
      </c>
      <c r="H26" s="37">
        <f t="shared" si="3"/>
        <v>9.039999999999992</v>
      </c>
      <c r="L26" s="39"/>
      <c r="M26" s="39"/>
    </row>
    <row r="27" spans="2:13" x14ac:dyDescent="0.2">
      <c r="B27" s="34">
        <f t="shared" si="4"/>
        <v>6.7762635780344027</v>
      </c>
      <c r="C27" s="35">
        <f t="shared" si="5"/>
        <v>24</v>
      </c>
      <c r="D27" s="40">
        <f t="shared" si="0"/>
        <v>6.76</v>
      </c>
      <c r="E27" s="36">
        <f t="shared" si="1"/>
        <v>40.56</v>
      </c>
      <c r="F27" s="36">
        <f t="shared" si="2"/>
        <v>47.32</v>
      </c>
      <c r="G27" s="36">
        <f>SUM($F$4:F27)</f>
        <v>232.68</v>
      </c>
      <c r="H27" s="37">
        <f t="shared" si="3"/>
        <v>10.679999999999978</v>
      </c>
      <c r="L27" s="39"/>
      <c r="M27" s="39"/>
    </row>
    <row r="28" spans="2:13" x14ac:dyDescent="0.2">
      <c r="B28" s="34">
        <f t="shared" si="4"/>
        <v>8.4703294725430034</v>
      </c>
      <c r="C28" s="35">
        <f t="shared" si="5"/>
        <v>25</v>
      </c>
      <c r="D28" s="40">
        <f t="shared" si="0"/>
        <v>8.44</v>
      </c>
      <c r="E28" s="36">
        <f t="shared" si="1"/>
        <v>50.64</v>
      </c>
      <c r="F28" s="36">
        <f t="shared" si="2"/>
        <v>59.08</v>
      </c>
      <c r="G28" s="36">
        <f>SUM($F$4:F28)</f>
        <v>291.76</v>
      </c>
      <c r="H28" s="37">
        <f t="shared" si="3"/>
        <v>12.079999999999984</v>
      </c>
      <c r="L28" s="39"/>
      <c r="M28" s="39"/>
    </row>
    <row r="29" spans="2:13" x14ac:dyDescent="0.2">
      <c r="B29" s="34">
        <f t="shared" si="4"/>
        <v>10.587911840678753</v>
      </c>
      <c r="C29" s="35">
        <f t="shared" si="5"/>
        <v>26</v>
      </c>
      <c r="D29" s="40">
        <f t="shared" si="0"/>
        <v>10.56</v>
      </c>
      <c r="E29" s="36">
        <f t="shared" si="1"/>
        <v>63.36</v>
      </c>
      <c r="F29" s="36">
        <f t="shared" si="2"/>
        <v>73.92</v>
      </c>
      <c r="G29" s="36">
        <f>SUM($F$4:F29)</f>
        <v>365.68</v>
      </c>
      <c r="H29" s="37">
        <f t="shared" si="3"/>
        <v>14.480000000000018</v>
      </c>
      <c r="L29" s="39"/>
      <c r="M29" s="39"/>
    </row>
    <row r="30" spans="2:13" x14ac:dyDescent="0.2">
      <c r="B30" s="34">
        <f t="shared" si="4"/>
        <v>13.234889800848443</v>
      </c>
      <c r="C30" s="35">
        <f t="shared" si="5"/>
        <v>27</v>
      </c>
      <c r="D30" s="40">
        <f t="shared" si="0"/>
        <v>13.200000000000001</v>
      </c>
      <c r="E30" s="36">
        <f t="shared" si="1"/>
        <v>79.2</v>
      </c>
      <c r="F30" s="36">
        <f t="shared" si="2"/>
        <v>92.4</v>
      </c>
      <c r="G30" s="36">
        <f>SUM($F$4:F30)</f>
        <v>458.08000000000004</v>
      </c>
      <c r="H30" s="37">
        <f t="shared" si="3"/>
        <v>17.120000000000005</v>
      </c>
      <c r="L30" s="39"/>
      <c r="M30" s="39"/>
    </row>
    <row r="31" spans="2:13" x14ac:dyDescent="0.2">
      <c r="B31" s="34">
        <f t="shared" si="4"/>
        <v>16.543612251060551</v>
      </c>
      <c r="C31" s="35">
        <f t="shared" si="5"/>
        <v>28</v>
      </c>
      <c r="D31" s="40">
        <f t="shared" si="0"/>
        <v>16.52</v>
      </c>
      <c r="E31" s="36">
        <f t="shared" si="1"/>
        <v>99.12</v>
      </c>
      <c r="F31" s="36">
        <f t="shared" si="2"/>
        <v>115.64</v>
      </c>
      <c r="G31" s="36">
        <f>SUM($F$4:F31)</f>
        <v>573.72</v>
      </c>
      <c r="H31" s="37">
        <f t="shared" si="3"/>
        <v>21</v>
      </c>
      <c r="L31" s="39"/>
      <c r="M31" s="39"/>
    </row>
    <row r="32" spans="2:13" x14ac:dyDescent="0.2">
      <c r="B32" s="34">
        <f t="shared" si="4"/>
        <v>20.679515313825689</v>
      </c>
      <c r="C32" s="35">
        <f t="shared" si="5"/>
        <v>29</v>
      </c>
      <c r="D32" s="40">
        <f t="shared" si="0"/>
        <v>20.64</v>
      </c>
      <c r="E32" s="36">
        <f t="shared" si="1"/>
        <v>123.84</v>
      </c>
      <c r="F32" s="36">
        <f t="shared" si="2"/>
        <v>144.48000000000002</v>
      </c>
      <c r="G32" s="36">
        <f>SUM($F$4:F32)</f>
        <v>718.2</v>
      </c>
      <c r="H32" s="37">
        <f t="shared" si="3"/>
        <v>24.839999999999918</v>
      </c>
    </row>
    <row r="33" spans="2:8" x14ac:dyDescent="0.2">
      <c r="B33" s="34">
        <f t="shared" si="4"/>
        <v>25.849394142282112</v>
      </c>
      <c r="C33" s="35">
        <f t="shared" si="5"/>
        <v>30</v>
      </c>
      <c r="D33" s="40">
        <f t="shared" si="0"/>
        <v>25.84</v>
      </c>
      <c r="E33" s="36">
        <f t="shared" si="1"/>
        <v>155.04</v>
      </c>
      <c r="F33" s="36">
        <f t="shared" si="2"/>
        <v>180.88</v>
      </c>
      <c r="G33" s="36">
        <f>SUM($F$4:F33)</f>
        <v>899.08</v>
      </c>
      <c r="H33" s="37">
        <f t="shared" si="3"/>
        <v>31.159999999999968</v>
      </c>
    </row>
    <row r="34" spans="2:8" x14ac:dyDescent="0.2">
      <c r="B34" s="34">
        <f t="shared" si="4"/>
        <v>32.311742677852642</v>
      </c>
      <c r="C34" s="35">
        <f t="shared" si="5"/>
        <v>31</v>
      </c>
      <c r="D34" s="40">
        <f t="shared" si="0"/>
        <v>32.28</v>
      </c>
      <c r="E34" s="36">
        <f t="shared" si="1"/>
        <v>193.68</v>
      </c>
      <c r="F34" s="36">
        <f t="shared" si="2"/>
        <v>225.96</v>
      </c>
      <c r="G34" s="36">
        <f>SUM($F$4:F34)</f>
        <v>1125.04</v>
      </c>
      <c r="H34" s="37">
        <f t="shared" si="3"/>
        <v>37.039999999999964</v>
      </c>
    </row>
    <row r="35" spans="2:8" x14ac:dyDescent="0.2">
      <c r="B35" s="34">
        <f t="shared" si="4"/>
        <v>40.389678347315801</v>
      </c>
      <c r="C35" s="35">
        <f t="shared" si="5"/>
        <v>32</v>
      </c>
      <c r="D35" s="40">
        <f t="shared" si="0"/>
        <v>40.36</v>
      </c>
      <c r="E35" s="36">
        <f t="shared" si="1"/>
        <v>242.16</v>
      </c>
      <c r="F35" s="36">
        <f t="shared" si="2"/>
        <v>282.52</v>
      </c>
      <c r="G35" s="36">
        <f>SUM($F$4:F35)</f>
        <v>1407.56</v>
      </c>
      <c r="H35" s="37">
        <f t="shared" si="3"/>
        <v>45.400000000000091</v>
      </c>
    </row>
    <row r="36" spans="2:8" x14ac:dyDescent="0.2">
      <c r="B36" s="34">
        <f>B35*1.25</f>
        <v>50.487097934144749</v>
      </c>
      <c r="C36" s="35">
        <f t="shared" si="5"/>
        <v>33</v>
      </c>
      <c r="D36" s="40">
        <f t="shared" si="0"/>
        <v>50.480000000000004</v>
      </c>
      <c r="E36" s="36">
        <f t="shared" si="1"/>
        <v>302.88</v>
      </c>
      <c r="F36" s="36">
        <f t="shared" si="2"/>
        <v>353.36</v>
      </c>
      <c r="G36" s="36">
        <f>SUM($F$4:F36)</f>
        <v>1760.92</v>
      </c>
      <c r="H36" s="37">
        <f t="shared" si="3"/>
        <v>56.360000000000127</v>
      </c>
    </row>
    <row r="37" spans="2:8" x14ac:dyDescent="0.2">
      <c r="B37" s="34">
        <f t="shared" si="4"/>
        <v>63.108872417680935</v>
      </c>
      <c r="C37" s="35">
        <f t="shared" si="5"/>
        <v>34</v>
      </c>
      <c r="D37" s="40">
        <f t="shared" si="0"/>
        <v>63.08</v>
      </c>
      <c r="E37" s="36">
        <f t="shared" si="1"/>
        <v>378.48</v>
      </c>
      <c r="F37" s="36">
        <f t="shared" si="2"/>
        <v>441.56</v>
      </c>
      <c r="G37" s="36">
        <f>SUM($F$4:F37)</f>
        <v>2202.48</v>
      </c>
      <c r="H37" s="37">
        <f t="shared" si="3"/>
        <v>68.400000000000091</v>
      </c>
    </row>
    <row r="38" spans="2:8" x14ac:dyDescent="0.2">
      <c r="B38" s="34">
        <f>B37*1.25</f>
        <v>78.886090522101171</v>
      </c>
      <c r="C38" s="35">
        <f t="shared" si="5"/>
        <v>35</v>
      </c>
      <c r="D38" s="40">
        <f t="shared" si="0"/>
        <v>78.88</v>
      </c>
      <c r="E38" s="36">
        <f t="shared" si="1"/>
        <v>473.28</v>
      </c>
      <c r="F38" s="36">
        <f t="shared" si="2"/>
        <v>552.16</v>
      </c>
      <c r="G38" s="36">
        <f>SUM($F$4:F38)</f>
        <v>2754.64</v>
      </c>
      <c r="H38" s="37">
        <f t="shared" si="3"/>
        <v>85.039999999999964</v>
      </c>
    </row>
    <row r="39" spans="2:8" x14ac:dyDescent="0.2">
      <c r="B39" s="34">
        <f t="shared" si="4"/>
        <v>98.60761315262647</v>
      </c>
      <c r="C39" s="35">
        <f>IFERROR(C38+1, 1)</f>
        <v>36</v>
      </c>
      <c r="D39" s="40">
        <f t="shared" si="0"/>
        <v>98.600000000000009</v>
      </c>
      <c r="E39" s="36">
        <f t="shared" si="1"/>
        <v>591.6</v>
      </c>
      <c r="F39" s="36">
        <f t="shared" si="2"/>
        <v>690.2</v>
      </c>
      <c r="G39" s="36">
        <f>SUM($F$4:F39)</f>
        <v>3444.84</v>
      </c>
      <c r="H39" s="37">
        <f t="shared" si="3"/>
        <v>104.76000000000022</v>
      </c>
    </row>
    <row r="40" spans="2:8" x14ac:dyDescent="0.2">
      <c r="B40" s="34">
        <f t="shared" si="4"/>
        <v>123.25951644078309</v>
      </c>
      <c r="C40" s="35">
        <f t="shared" si="5"/>
        <v>37</v>
      </c>
      <c r="D40" s="40">
        <f t="shared" si="0"/>
        <v>123.24000000000001</v>
      </c>
      <c r="E40" s="36">
        <f t="shared" si="1"/>
        <v>739.44</v>
      </c>
      <c r="F40" s="36">
        <f t="shared" si="2"/>
        <v>862.68000000000006</v>
      </c>
      <c r="G40" s="36">
        <f>SUM($F$4:F40)</f>
        <v>4307.5200000000004</v>
      </c>
      <c r="H40" s="37">
        <f t="shared" si="3"/>
        <v>129.11999999999989</v>
      </c>
    </row>
    <row r="41" spans="2:8" x14ac:dyDescent="0.2">
      <c r="B41" s="34">
        <f t="shared" si="4"/>
        <v>154.07439555097886</v>
      </c>
      <c r="C41" s="35">
        <f t="shared" si="5"/>
        <v>38</v>
      </c>
      <c r="D41" s="40">
        <f t="shared" si="0"/>
        <v>154.04</v>
      </c>
      <c r="E41" s="36">
        <f t="shared" si="1"/>
        <v>924.24</v>
      </c>
      <c r="F41" s="36">
        <f t="shared" si="2"/>
        <v>1078.28</v>
      </c>
      <c r="G41" s="36">
        <f>SUM($F$4:F41)</f>
        <v>5385.8</v>
      </c>
      <c r="H41" s="37">
        <f t="shared" si="3"/>
        <v>159.63999999999942</v>
      </c>
    </row>
    <row r="42" spans="2:8" x14ac:dyDescent="0.2">
      <c r="B42" s="34">
        <f t="shared" si="4"/>
        <v>192.59299443872357</v>
      </c>
      <c r="C42" s="35">
        <f t="shared" si="5"/>
        <v>39</v>
      </c>
      <c r="D42" s="40">
        <f t="shared" si="0"/>
        <v>192.56</v>
      </c>
      <c r="E42" s="36">
        <f t="shared" si="1"/>
        <v>1155.3600000000001</v>
      </c>
      <c r="F42" s="36">
        <f t="shared" si="2"/>
        <v>1347.92</v>
      </c>
      <c r="G42" s="36">
        <f>SUM($F$4:F42)</f>
        <v>6733.72</v>
      </c>
      <c r="H42" s="37">
        <f t="shared" si="3"/>
        <v>198.4399999999996</v>
      </c>
    </row>
    <row r="43" spans="2:8" x14ac:dyDescent="0.2">
      <c r="B43" s="38">
        <f t="shared" si="4"/>
        <v>240.74124304840444</v>
      </c>
      <c r="C43" s="35">
        <f t="shared" si="5"/>
        <v>40</v>
      </c>
      <c r="D43" s="40">
        <f t="shared" si="0"/>
        <v>240.72</v>
      </c>
      <c r="E43" s="36">
        <f t="shared" si="1"/>
        <v>1444.32</v>
      </c>
      <c r="F43" s="36">
        <f t="shared" si="2"/>
        <v>1685.04</v>
      </c>
      <c r="G43" s="36">
        <f>SUM($F$4:F43)</f>
        <v>8418.76</v>
      </c>
      <c r="H43" s="37">
        <f t="shared" si="3"/>
        <v>247.15999999999985</v>
      </c>
    </row>
  </sheetData>
  <mergeCells count="2">
    <mergeCell ref="B1:H1"/>
    <mergeCell ref="D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5 Double Streets</vt:lpstr>
      <vt:lpstr>9 Streets</vt:lpstr>
      <vt:lpstr>1 to 1 Bets</vt:lpstr>
      <vt:lpstr>2 DOZ</vt:lpstr>
      <vt:lpstr>FIBONACCI</vt:lpstr>
      <vt:lpstr>5DS HOLE FINDER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Brent</dc:creator>
  <cp:lastModifiedBy>Brent Lam</cp:lastModifiedBy>
  <cp:lastPrinted>2025-09-22T18:04:14Z</cp:lastPrinted>
  <dcterms:created xsi:type="dcterms:W3CDTF">2023-12-29T22:30:02Z</dcterms:created>
  <dcterms:modified xsi:type="dcterms:W3CDTF">2025-10-25T02:23:09Z</dcterms:modified>
</cp:coreProperties>
</file>